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codeName="DieseArbeitsmappe" defaultThemeVersion="124226"/>
  <mc:AlternateContent xmlns:mc="http://schemas.openxmlformats.org/markup-compatibility/2006">
    <mc:Choice Requires="x15">
      <x15ac:absPath xmlns:x15ac="http://schemas.microsoft.com/office/spreadsheetml/2010/11/ac" url="https://d.docs.live.net/c3104f4594594153/BT/Excel-Basis 2020/Excel Basis 2020/"/>
    </mc:Choice>
  </mc:AlternateContent>
  <xr:revisionPtr revIDLastSave="2" documentId="13_ncr:1_{1F069E42-590E-49D7-B8E6-9A7D5AABE268}" xr6:coauthVersionLast="47" xr6:coauthVersionMax="47" xr10:uidLastSave="{0CBFF60E-0145-43D1-8974-F76E4CC85603}"/>
  <bookViews>
    <workbookView xWindow="-315" yWindow="-315" windowWidth="29430" windowHeight="16110" firstSheet="4" activeTab="14" xr2:uid="{00000000-000D-0000-FFFF-FFFF00000000}"/>
  </bookViews>
  <sheets>
    <sheet name="Übung 1 WENN-Funktion" sheetId="46" r:id="rId1"/>
    <sheet name="Übung 1 WENN-Funktion Lösung" sheetId="49" state="hidden" r:id="rId2"/>
    <sheet name="Übung 2 WENN-Funktion" sheetId="47" r:id="rId3"/>
    <sheet name="Übung 2 WENN-Funktion Lösung" sheetId="50" state="hidden" r:id="rId4"/>
    <sheet name="Übung 3 WENN-Funktion" sheetId="48" r:id="rId5"/>
    <sheet name="Übung 3 WENN-Funktion Lösung" sheetId="51" state="hidden" r:id="rId6"/>
    <sheet name="Übung 4 SVERWEIS" sheetId="55" r:id="rId7"/>
    <sheet name="Übung 4 SVERWEIS Lösung" sheetId="54" state="hidden" r:id="rId8"/>
    <sheet name="Übung 5 Zählen" sheetId="56" r:id="rId9"/>
    <sheet name="Übung 5 Zählen Lösung" sheetId="57" state="hidden" r:id="rId10"/>
    <sheet name="Übung 6 Summe" sheetId="60" r:id="rId11"/>
    <sheet name="Übung 6 Summe Lösung" sheetId="63" state="hidden" r:id="rId12"/>
    <sheet name="Übung 7 Runden" sheetId="65" r:id="rId13"/>
    <sheet name="Übung 7 Runden Lösung" sheetId="66" state="hidden" r:id="rId14"/>
    <sheet name="Anwesenheitsliste" sheetId="61" r:id="rId15"/>
    <sheet name="Anwesenheitsliste Lösung" sheetId="62" state="hidden" r:id="rId16"/>
    <sheet name="Hinweis" sheetId="52" r:id="rId17"/>
    <sheet name="Musterkapitel" sheetId="7" state="hidden" r:id="rId18"/>
  </sheets>
  <definedNames>
    <definedName name="Bonus" localSheetId="7">'Übung 4 SVERWEIS Lösung'!$D$19:$F$29</definedName>
    <definedName name="_xlnm.Print_Titles" localSheetId="16">Hinweis!$1:$2</definedName>
    <definedName name="_xlnm.Print_Titles" localSheetId="17">Musterkapitel!$1:$2</definedName>
    <definedName name="_xlnm.Print_Titles" localSheetId="0">'Übung 1 WENN-Funktion'!$1:$2</definedName>
    <definedName name="_xlnm.Print_Titles" localSheetId="1">'Übung 1 WENN-Funktion Lösung'!$1:$2</definedName>
    <definedName name="_xlnm.Print_Titles" localSheetId="2">'Übung 2 WENN-Funktion'!$1:$2</definedName>
    <definedName name="_xlnm.Print_Titles" localSheetId="3">'Übung 2 WENN-Funktion Lösung'!$1:$18</definedName>
    <definedName name="_xlnm.Print_Titles" localSheetId="4">'Übung 3 WENN-Funktion'!$1:$18</definedName>
    <definedName name="_xlnm.Print_Titles" localSheetId="5">'Übung 3 WENN-Funktion Lösung'!$1:$18</definedName>
    <definedName name="_xlnm.Print_Titles" localSheetId="6">'Übung 4 SVERWEIS'!$1:$2</definedName>
    <definedName name="_xlnm.Print_Titles" localSheetId="7">'Übung 4 SVERWEIS Lösung'!$1:$2</definedName>
    <definedName name="_xlnm.Print_Titles" localSheetId="8">'Übung 5 Zählen'!$1:$2</definedName>
    <definedName name="_xlnm.Print_Titles" localSheetId="9">'Übung 5 Zählen Lösung'!$1:$2</definedName>
    <definedName name="_xlnm.Print_Titles" localSheetId="10">'Übung 6 Summe'!$1:$2</definedName>
    <definedName name="_xlnm.Print_Titles" localSheetId="11">'Übung 6 Summe Lösung'!$1:$2</definedName>
    <definedName name="_xlnm.Print_Titles" localSheetId="12">'Übung 7 Runden'!$1:$2</definedName>
    <definedName name="_xlnm.Print_Titles" localSheetId="13">'Übung 7 Runden Lösung'!$1:$2</definedName>
    <definedName name="Gruppe" localSheetId="3">'Übung 2 WENN-Funktion Lösung'!$B$42:$B$47</definedName>
    <definedName name="Ist" localSheetId="3">'Übung 2 WENN-Funktion Lösung'!$C$42:$C$47</definedName>
    <definedName name="Menge" localSheetId="3">'Übung 2 WENN-Funktion Lösung'!$F$42:$F$47</definedName>
    <definedName name="Mindest" localSheetId="3">'Übung 2 WENN-Funktion Lösung'!$E$42:$E$47</definedName>
    <definedName name="Mitarbeiter" localSheetId="7">'Übung 4 SVERWEIS Lösung'!$A$89:$F$95</definedName>
    <definedName name="Skonto">'Übung 4 SVERWEIS Lösung'!$A$38:$B$41</definedName>
    <definedName name="Soll" localSheetId="3">'Übung 2 WENN-Funktion Lösung'!$D$42:$D$47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57" i="51" l="1"/>
  <c r="C58" i="51"/>
  <c r="C20" i="50"/>
  <c r="D25" i="48" l="1"/>
  <c r="D24" i="48"/>
  <c r="D23" i="48"/>
  <c r="D22" i="48"/>
  <c r="D21" i="48"/>
  <c r="D20" i="48"/>
  <c r="D19" i="48"/>
  <c r="D18" i="48"/>
  <c r="D17" i="48"/>
  <c r="D16" i="48"/>
  <c r="C55" i="48" l="1"/>
  <c r="C56" i="48"/>
  <c r="C57" i="48"/>
  <c r="C58" i="48"/>
  <c r="D62" i="50" l="1"/>
  <c r="D5" i="66" l="1"/>
  <c r="D6" i="66" s="1"/>
  <c r="D7" i="66" s="1"/>
  <c r="E4" i="66"/>
  <c r="D4" i="65"/>
  <c r="C5" i="65"/>
  <c r="C6" i="65" s="1"/>
  <c r="C7" i="65" s="1"/>
  <c r="C3" i="62"/>
  <c r="C4" i="62" s="1"/>
  <c r="C5" i="62" s="1"/>
  <c r="C6" i="62" s="1"/>
  <c r="C7" i="62" s="1"/>
  <c r="C8" i="62" s="1"/>
  <c r="C9" i="62" s="1"/>
  <c r="E5" i="66" l="1"/>
  <c r="E6" i="66" s="1"/>
  <c r="D8" i="66"/>
  <c r="C8" i="65"/>
  <c r="L7" i="61"/>
  <c r="D50" i="63"/>
  <c r="D49" i="63"/>
  <c r="D48" i="63"/>
  <c r="D47" i="63"/>
  <c r="E27" i="63"/>
  <c r="E26" i="63"/>
  <c r="E25" i="63"/>
  <c r="G8" i="63"/>
  <c r="G7" i="63"/>
  <c r="G6" i="63"/>
  <c r="K12" i="62"/>
  <c r="J12" i="62"/>
  <c r="I12" i="62"/>
  <c r="H12" i="62"/>
  <c r="G12" i="62"/>
  <c r="F12" i="62"/>
  <c r="E12" i="62"/>
  <c r="D12" i="62"/>
  <c r="K11" i="62"/>
  <c r="J11" i="62"/>
  <c r="I11" i="62"/>
  <c r="H11" i="62"/>
  <c r="G11" i="62"/>
  <c r="F11" i="62"/>
  <c r="E11" i="62"/>
  <c r="D11" i="62"/>
  <c r="L9" i="62"/>
  <c r="L8" i="62"/>
  <c r="L7" i="62"/>
  <c r="L6" i="62"/>
  <c r="L5" i="62"/>
  <c r="L4" i="62"/>
  <c r="L3" i="62"/>
  <c r="L2" i="62"/>
  <c r="L12" i="61"/>
  <c r="L11" i="61"/>
  <c r="L9" i="61"/>
  <c r="L8" i="61"/>
  <c r="L6" i="61"/>
  <c r="L5" i="61"/>
  <c r="L4" i="61"/>
  <c r="L3" i="61"/>
  <c r="C3" i="61"/>
  <c r="C4" i="61" s="1"/>
  <c r="C5" i="61" s="1"/>
  <c r="C6" i="61" s="1"/>
  <c r="C7" i="61" s="1"/>
  <c r="L2" i="61"/>
  <c r="E7" i="66" l="1"/>
  <c r="E8" i="66" s="1"/>
  <c r="L12" i="62"/>
  <c r="C8" i="61"/>
  <c r="C9" i="61" s="1"/>
  <c r="L11" i="62"/>
  <c r="L13" i="61"/>
  <c r="C18" i="56"/>
  <c r="C17" i="56"/>
  <c r="B99" i="54"/>
  <c r="B103" i="54"/>
  <c r="B102" i="54"/>
  <c r="B101" i="54"/>
  <c r="B100" i="54"/>
  <c r="C33" i="57"/>
  <c r="C32" i="57"/>
  <c r="D33" i="57"/>
  <c r="D32" i="57"/>
  <c r="L13" i="62" l="1"/>
  <c r="J18" i="57"/>
  <c r="I18" i="57"/>
  <c r="H18" i="57"/>
  <c r="G18" i="57"/>
  <c r="F18" i="57"/>
  <c r="E18" i="57"/>
  <c r="J17" i="57"/>
  <c r="I17" i="57"/>
  <c r="H17" i="57"/>
  <c r="G17" i="57"/>
  <c r="F17" i="57"/>
  <c r="E17" i="57"/>
  <c r="C73" i="54"/>
  <c r="C72" i="54"/>
  <c r="C71" i="54"/>
  <c r="C70" i="54"/>
  <c r="C69" i="54"/>
  <c r="D46" i="54"/>
  <c r="D45" i="54"/>
  <c r="D47" i="54"/>
  <c r="D48" i="54"/>
  <c r="D49" i="54"/>
  <c r="D50" i="54"/>
  <c r="D44" i="54"/>
  <c r="D30" i="57" l="1"/>
  <c r="C30" i="57"/>
  <c r="D17" i="51"/>
  <c r="C93" i="50"/>
  <c r="C116" i="50"/>
  <c r="C115" i="50"/>
  <c r="C114" i="50"/>
  <c r="C113" i="50"/>
  <c r="C112" i="50"/>
  <c r="C97" i="50"/>
  <c r="C96" i="50"/>
  <c r="C95" i="50"/>
  <c r="C94" i="50"/>
  <c r="D84" i="50"/>
  <c r="D83" i="50"/>
  <c r="D82" i="50"/>
  <c r="D81" i="50"/>
  <c r="D80" i="50"/>
  <c r="D79" i="50"/>
  <c r="D78" i="50"/>
  <c r="E137" i="49"/>
  <c r="E136" i="49"/>
  <c r="E135" i="49"/>
  <c r="E134" i="49"/>
  <c r="E133" i="49"/>
  <c r="E132" i="49"/>
  <c r="E131" i="49"/>
  <c r="D117" i="49"/>
  <c r="D118" i="49"/>
  <c r="D119" i="49"/>
  <c r="D120" i="49"/>
  <c r="D121" i="49"/>
  <c r="D122" i="49"/>
  <c r="D116" i="49"/>
  <c r="C56" i="51"/>
  <c r="C55" i="51"/>
  <c r="B22" i="54"/>
  <c r="B24" i="54" s="1"/>
  <c r="C13" i="54"/>
  <c r="C9" i="54"/>
  <c r="C10" i="54"/>
  <c r="C11" i="54"/>
  <c r="C12" i="54"/>
  <c r="C8" i="54"/>
  <c r="E48" i="49"/>
  <c r="C7" i="50"/>
  <c r="C8" i="50"/>
  <c r="C9" i="50"/>
  <c r="C6" i="50"/>
  <c r="D16" i="51"/>
  <c r="I41" i="51"/>
  <c r="I40" i="51"/>
  <c r="I39" i="51"/>
  <c r="I38" i="51"/>
  <c r="I37" i="51"/>
  <c r="I36" i="51"/>
  <c r="D36" i="51"/>
  <c r="D41" i="51"/>
  <c r="D40" i="51"/>
  <c r="D39" i="51"/>
  <c r="D38" i="51"/>
  <c r="D37" i="51"/>
  <c r="D67" i="50"/>
  <c r="D66" i="50"/>
  <c r="D65" i="50"/>
  <c r="D64" i="50"/>
  <c r="D63" i="50"/>
  <c r="C8" i="51"/>
  <c r="B8" i="51"/>
  <c r="C8" i="48"/>
  <c r="B8" i="48"/>
  <c r="D25" i="51" l="1"/>
  <c r="D24" i="51"/>
  <c r="D23" i="51"/>
  <c r="D22" i="51"/>
  <c r="D21" i="51"/>
  <c r="D20" i="51"/>
  <c r="D19" i="51"/>
  <c r="D18" i="51"/>
  <c r="I25" i="51"/>
  <c r="I24" i="51"/>
  <c r="I23" i="51"/>
  <c r="I22" i="51"/>
  <c r="I21" i="51"/>
  <c r="I20" i="51"/>
  <c r="I19" i="51"/>
  <c r="I18" i="51"/>
  <c r="I17" i="51"/>
  <c r="I16" i="51"/>
  <c r="D47" i="50"/>
  <c r="F47" i="50" s="1"/>
  <c r="D46" i="50"/>
  <c r="F46" i="50" s="1"/>
  <c r="D45" i="50"/>
  <c r="F45" i="50" s="1"/>
  <c r="D44" i="50"/>
  <c r="F44" i="50" s="1"/>
  <c r="D43" i="50"/>
  <c r="F43" i="50" s="1"/>
  <c r="D42" i="50"/>
  <c r="F42" i="50" s="1"/>
  <c r="D20" i="50"/>
  <c r="C25" i="50"/>
  <c r="D25" i="50" s="1"/>
  <c r="C24" i="50"/>
  <c r="D24" i="50" s="1"/>
  <c r="C23" i="50"/>
  <c r="D23" i="50" s="1"/>
  <c r="C22" i="50"/>
  <c r="D22" i="50" s="1"/>
  <c r="C21" i="50"/>
  <c r="D21" i="50" s="1"/>
  <c r="C66" i="46"/>
  <c r="C65" i="46"/>
  <c r="C64" i="46"/>
  <c r="C63" i="46"/>
  <c r="C75" i="46"/>
  <c r="C76" i="46" s="1"/>
  <c r="C77" i="46" s="1"/>
  <c r="C78" i="46" s="1"/>
  <c r="C79" i="46" s="1"/>
  <c r="C80" i="46" s="1"/>
  <c r="C81" i="46" s="1"/>
  <c r="C82" i="46" s="1"/>
  <c r="C83" i="46" s="1"/>
  <c r="C84" i="46" s="1"/>
  <c r="C85" i="46" s="1"/>
  <c r="E53" i="49"/>
  <c r="E52" i="49"/>
  <c r="E51" i="49"/>
  <c r="E50" i="49"/>
  <c r="E49" i="49"/>
  <c r="E107" i="49"/>
  <c r="F107" i="49" s="1"/>
  <c r="E106" i="49"/>
  <c r="F106" i="49" s="1"/>
  <c r="E105" i="49"/>
  <c r="F105" i="49" s="1"/>
  <c r="E104" i="49"/>
  <c r="F104" i="49" s="1"/>
  <c r="E103" i="49"/>
  <c r="F103" i="49" s="1"/>
  <c r="E102" i="49"/>
  <c r="F102" i="49" s="1"/>
  <c r="E101" i="49"/>
  <c r="F101" i="49" s="1"/>
  <c r="D85" i="49"/>
  <c r="D84" i="49"/>
  <c r="D83" i="49"/>
  <c r="D82" i="49"/>
  <c r="D81" i="49"/>
  <c r="D75" i="49"/>
  <c r="D76" i="49" s="1"/>
  <c r="D77" i="49" s="1"/>
  <c r="D78" i="49" s="1"/>
  <c r="D79" i="49" s="1"/>
  <c r="D80" i="49" s="1"/>
  <c r="D66" i="49"/>
  <c r="D65" i="49"/>
  <c r="D64" i="49"/>
  <c r="D63" i="49"/>
  <c r="D41" i="49"/>
  <c r="D40" i="49"/>
  <c r="D39" i="49"/>
  <c r="D38" i="49"/>
  <c r="D37" i="49"/>
  <c r="D36" i="49"/>
  <c r="E25" i="49"/>
  <c r="D25" i="49"/>
  <c r="E24" i="49"/>
  <c r="D24" i="49"/>
  <c r="E23" i="49"/>
  <c r="D23" i="49"/>
  <c r="E22" i="49"/>
  <c r="D22" i="49"/>
  <c r="E21" i="49"/>
  <c r="D21" i="49"/>
  <c r="D11" i="49"/>
  <c r="D10" i="49"/>
  <c r="D9" i="49"/>
  <c r="D8" i="49"/>
  <c r="D7" i="49"/>
  <c r="D6" i="49"/>
</calcChain>
</file>

<file path=xl/sharedStrings.xml><?xml version="1.0" encoding="utf-8"?>
<sst xmlns="http://schemas.openxmlformats.org/spreadsheetml/2006/main" count="1184" uniqueCount="245">
  <si>
    <t>offen</t>
  </si>
  <si>
    <t>Status</t>
  </si>
  <si>
    <t>bearbeiten</t>
  </si>
  <si>
    <t>Kapitel</t>
  </si>
  <si>
    <t>Überschrift</t>
  </si>
  <si>
    <t>Screenshots</t>
  </si>
  <si>
    <t>Beispiele, Übungen</t>
  </si>
  <si>
    <t>Verschachtelte WENN-Funktion</t>
  </si>
  <si>
    <t>A</t>
  </si>
  <si>
    <t>B</t>
  </si>
  <si>
    <t>Noten</t>
  </si>
  <si>
    <t>Name</t>
  </si>
  <si>
    <t>Note</t>
  </si>
  <si>
    <t>Bestanden?</t>
  </si>
  <si>
    <t>Hintermaier</t>
  </si>
  <si>
    <t>Jedermann</t>
  </si>
  <si>
    <t>Müller</t>
  </si>
  <si>
    <t>Kasper</t>
  </si>
  <si>
    <t>Mustermann</t>
  </si>
  <si>
    <t>Meyer</t>
  </si>
  <si>
    <t>laufende Addition</t>
  </si>
  <si>
    <t>Werte</t>
  </si>
  <si>
    <t>kumuliert</t>
  </si>
  <si>
    <t>Vortrag:</t>
  </si>
  <si>
    <t>Datum</t>
  </si>
  <si>
    <t>Division</t>
  </si>
  <si>
    <t>Zähler</t>
  </si>
  <si>
    <t>Nenner</t>
  </si>
  <si>
    <t>Bruch</t>
  </si>
  <si>
    <t>Übungen zur WENN-Funktion</t>
  </si>
  <si>
    <t>Vertreter</t>
  </si>
  <si>
    <t>Umsatz</t>
  </si>
  <si>
    <t>Provision</t>
  </si>
  <si>
    <t>Umsatz bis</t>
  </si>
  <si>
    <t>darüber</t>
  </si>
  <si>
    <t>%-Satz</t>
  </si>
  <si>
    <t>sehr gut</t>
  </si>
  <si>
    <t>gut</t>
  </si>
  <si>
    <t>befriedigend</t>
  </si>
  <si>
    <t>ausreichend</t>
  </si>
  <si>
    <t>Belohnung</t>
  </si>
  <si>
    <t>Budget</t>
  </si>
  <si>
    <t>Ist</t>
  </si>
  <si>
    <t>Kommentar</t>
  </si>
  <si>
    <t>BT-Mitglied</t>
  </si>
  <si>
    <t>Beitrag</t>
  </si>
  <si>
    <t>ja</t>
  </si>
  <si>
    <t>nein</t>
  </si>
  <si>
    <t>WENN-Funktion mit Logik-Funktionen</t>
  </si>
  <si>
    <t>Ja</t>
  </si>
  <si>
    <t>Nein</t>
  </si>
  <si>
    <t>Einnahmen</t>
  </si>
  <si>
    <t>Ausgaben</t>
  </si>
  <si>
    <t>Tages-
Summe</t>
  </si>
  <si>
    <t>JA</t>
  </si>
  <si>
    <t>jA</t>
  </si>
  <si>
    <t>Bestand</t>
  </si>
  <si>
    <t>Waren-
gruppe</t>
  </si>
  <si>
    <t>Artikel-Nr</t>
  </si>
  <si>
    <t>1550-52</t>
  </si>
  <si>
    <t>8525-32</t>
  </si>
  <si>
    <t>4885-91</t>
  </si>
  <si>
    <t>4520-73</t>
  </si>
  <si>
    <t>5883-58</t>
  </si>
  <si>
    <t>6343-10</t>
  </si>
  <si>
    <t>9545-20</t>
  </si>
  <si>
    <t>Soll-
Bestand</t>
  </si>
  <si>
    <t>Bestell-Menge</t>
  </si>
  <si>
    <t>Gruppe</t>
  </si>
  <si>
    <t>Soll</t>
  </si>
  <si>
    <t>Bestell-</t>
  </si>
  <si>
    <t>Menge</t>
  </si>
  <si>
    <t>Waren</t>
  </si>
  <si>
    <t>Bestellung</t>
  </si>
  <si>
    <t>Mindest</t>
  </si>
  <si>
    <t>=WENN(Soll&lt;=Ist;0;WENN(Soll-Ist&lt;Mindest;Mindest;Soll-Ist))</t>
  </si>
  <si>
    <t>1. Schritt</t>
  </si>
  <si>
    <t>2. Schritt</t>
  </si>
  <si>
    <t>Betrag über</t>
  </si>
  <si>
    <t>Beitrag (2)</t>
  </si>
  <si>
    <t>=WENN(Gruppe="a";$C$36;$C$37)</t>
  </si>
  <si>
    <t>Fach</t>
  </si>
  <si>
    <t xml:space="preserve">Deutsch </t>
  </si>
  <si>
    <t>Englisch</t>
  </si>
  <si>
    <t>Mathe</t>
  </si>
  <si>
    <t>Religion</t>
  </si>
  <si>
    <t>UND</t>
  </si>
  <si>
    <t>ODER</t>
  </si>
  <si>
    <t>Lösungen</t>
  </si>
  <si>
    <t>Hinweis</t>
  </si>
  <si>
    <t>Vorübung:</t>
  </si>
  <si>
    <t>Bedingung</t>
  </si>
  <si>
    <t>Ergebnis:</t>
  </si>
  <si>
    <t>Kunde</t>
  </si>
  <si>
    <t>L</t>
  </si>
  <si>
    <t>Betrag</t>
  </si>
  <si>
    <t>Art</t>
  </si>
  <si>
    <t>Zahlart</t>
  </si>
  <si>
    <t>=WENN(UND(C36="b";D36&gt;50);"Rechnung";"bar")</t>
  </si>
  <si>
    <t>='WENN(UND(C16=0;D16=0);"";C16-D16)</t>
  </si>
  <si>
    <t>=WENN(C48="ja";20;30)+WENN(D48=1;0;10)</t>
  </si>
  <si>
    <t>SVERWEIS</t>
  </si>
  <si>
    <t>Jahresumsatz</t>
  </si>
  <si>
    <t>Bonus in %</t>
  </si>
  <si>
    <t>Bonus in €</t>
  </si>
  <si>
    <t>Bonustabelle</t>
  </si>
  <si>
    <t>Bonus</t>
  </si>
  <si>
    <t>Werbung</t>
  </si>
  <si>
    <t>Ungenaue Suche</t>
  </si>
  <si>
    <t>ab Punkte</t>
  </si>
  <si>
    <t>Notentabelle</t>
  </si>
  <si>
    <t>Bickel</t>
  </si>
  <si>
    <t>Musterfrau</t>
  </si>
  <si>
    <t>Hintermann</t>
  </si>
  <si>
    <t>Winkelmüller</t>
  </si>
  <si>
    <t>van Andern</t>
  </si>
  <si>
    <t>Dringlich</t>
  </si>
  <si>
    <t>Punkte</t>
  </si>
  <si>
    <t>Mitarbeiter</t>
  </si>
  <si>
    <t>Mitarbeiterliste</t>
  </si>
  <si>
    <t>Vorname</t>
  </si>
  <si>
    <t>Nachname</t>
  </si>
  <si>
    <t>Straße</t>
  </si>
  <si>
    <t>PLZ</t>
  </si>
  <si>
    <t>Ort</t>
  </si>
  <si>
    <t>Helga</t>
  </si>
  <si>
    <t>Sven</t>
  </si>
  <si>
    <t>Christa</t>
  </si>
  <si>
    <t>Hermann</t>
  </si>
  <si>
    <t>Silvia</t>
  </si>
  <si>
    <t>Kai</t>
  </si>
  <si>
    <t>im Hinterhof</t>
  </si>
  <si>
    <t>Nebengasse</t>
  </si>
  <si>
    <t>Köln</t>
  </si>
  <si>
    <t>Bühl</t>
  </si>
  <si>
    <t>Neulingen</t>
  </si>
  <si>
    <t>Abetzstr.</t>
  </si>
  <si>
    <t>Im Beigart</t>
  </si>
  <si>
    <t>Stuttgart</t>
  </si>
  <si>
    <t>Berlin</t>
  </si>
  <si>
    <t>Kurstr.</t>
  </si>
  <si>
    <t>Nr.</t>
  </si>
  <si>
    <t>Vaihingen</t>
  </si>
  <si>
    <t>Auswertung</t>
  </si>
  <si>
    <t>Hauptstr.</t>
  </si>
  <si>
    <t>Genaue Suche</t>
  </si>
  <si>
    <t>WENNFEHLER-Funktion</t>
  </si>
  <si>
    <t>Tageseinnahmen</t>
  </si>
  <si>
    <t>=WENN(ODER(C37="L";D37&lt;50);"bar";"Recnnung")</t>
  </si>
  <si>
    <t>Rabatt</t>
  </si>
  <si>
    <t>C</t>
  </si>
  <si>
    <t>D</t>
  </si>
  <si>
    <t>E</t>
  </si>
  <si>
    <t>F</t>
  </si>
  <si>
    <t>G</t>
  </si>
  <si>
    <t>Skonto</t>
  </si>
  <si>
    <t>Rechnung</t>
  </si>
  <si>
    <t>Zahlung
innerhalb</t>
  </si>
  <si>
    <t>Flugticket 1</t>
  </si>
  <si>
    <t>Person</t>
  </si>
  <si>
    <t>Alter</t>
  </si>
  <si>
    <t>Ticketpreis</t>
  </si>
  <si>
    <t>Flugticket 2</t>
  </si>
  <si>
    <t>Kinder</t>
  </si>
  <si>
    <t>Studenten</t>
  </si>
  <si>
    <t>Erwachsene</t>
  </si>
  <si>
    <t>Artikel-Nr.</t>
  </si>
  <si>
    <t>=WENN(ODER(C17&lt;&gt;0;D17&lt;&gt;0);C17-D17;"")</t>
  </si>
  <si>
    <r>
      <t>=WENN(Soll&lt;=Ist;0;</t>
    </r>
    <r>
      <rPr>
        <i/>
        <sz val="10"/>
        <color rgb="FFFF0000"/>
        <rFont val="Arial"/>
        <family val="2"/>
      </rPr>
      <t>Funktion einfügen</t>
    </r>
    <r>
      <rPr>
        <sz val="10"/>
        <color theme="1"/>
        <rFont val="Arial"/>
        <family val="2"/>
      </rPr>
      <t>)</t>
    </r>
  </si>
  <si>
    <t>ZÄHLENWENNS</t>
  </si>
  <si>
    <t>Teilnehmer</t>
  </si>
  <si>
    <t>Mitglied</t>
  </si>
  <si>
    <t>Mitglieder</t>
  </si>
  <si>
    <t>Gruppe 1</t>
  </si>
  <si>
    <t>Nichtmitglieder</t>
  </si>
  <si>
    <t>Gruppe 2</t>
  </si>
  <si>
    <t>Anzahl Teilnehmer</t>
  </si>
  <si>
    <t>ZÄHLENWENN</t>
  </si>
  <si>
    <t>Urlaub</t>
  </si>
  <si>
    <t>Krank</t>
  </si>
  <si>
    <t>U</t>
  </si>
  <si>
    <t>K</t>
  </si>
  <si>
    <t>ab Tage</t>
  </si>
  <si>
    <t>Skonto-Tage</t>
  </si>
  <si>
    <t>Alter ab</t>
  </si>
  <si>
    <t>Jugendliche</t>
  </si>
  <si>
    <t>Fehltage-Kalender</t>
  </si>
  <si>
    <t>Sabine</t>
  </si>
  <si>
    <t>SUMMEWENN</t>
  </si>
  <si>
    <t>SUMMEWENNS</t>
  </si>
  <si>
    <t xml:space="preserve">Gruppe 1 - 14-16 Uhr </t>
  </si>
  <si>
    <t>Platz</t>
  </si>
  <si>
    <t>.</t>
  </si>
  <si>
    <t>Zahlung</t>
  </si>
  <si>
    <t>PC01</t>
  </si>
  <si>
    <t>PC02</t>
  </si>
  <si>
    <t>PC03</t>
  </si>
  <si>
    <t>PC04</t>
  </si>
  <si>
    <t>PC05</t>
  </si>
  <si>
    <t>PC07</t>
  </si>
  <si>
    <t>Anwesend</t>
  </si>
  <si>
    <t>PC08</t>
  </si>
  <si>
    <t>Region</t>
  </si>
  <si>
    <t>OST</t>
  </si>
  <si>
    <t>WEST</t>
  </si>
  <si>
    <t>MITTE</t>
  </si>
  <si>
    <t>Umsatz 1</t>
  </si>
  <si>
    <t>Umsatz 2</t>
  </si>
  <si>
    <t># Bestellungen</t>
  </si>
  <si>
    <t>&gt;=10</t>
  </si>
  <si>
    <t>&gt;=5</t>
  </si>
  <si>
    <t>&gt;=7</t>
  </si>
  <si>
    <t xml:space="preserve">Produkt </t>
  </si>
  <si>
    <t xml:space="preserve">Verkäufer </t>
  </si>
  <si>
    <t>Äpfel</t>
  </si>
  <si>
    <t>Artischocken</t>
  </si>
  <si>
    <t>Bananen</t>
  </si>
  <si>
    <t>Möhren</t>
  </si>
  <si>
    <t>Dieter</t>
  </si>
  <si>
    <t xml:space="preserve">Verkaufte 
Menge </t>
  </si>
  <si>
    <t>A*</t>
  </si>
  <si>
    <t>&lt;&gt;Bananen</t>
  </si>
  <si>
    <t>Sab???</t>
  </si>
  <si>
    <t>D*</t>
  </si>
  <si>
    <t>Sabi??</t>
  </si>
  <si>
    <t>?ö*</t>
  </si>
  <si>
    <t>?ana???</t>
  </si>
  <si>
    <t>Platzhalter</t>
  </si>
  <si>
    <t>*r</t>
  </si>
  <si>
    <t>Runden</t>
  </si>
  <si>
    <t>Brutto</t>
  </si>
  <si>
    <t>MWST</t>
  </si>
  <si>
    <t>ohne Rundung</t>
  </si>
  <si>
    <t>mit Rundung</t>
  </si>
  <si>
    <t>redigiert</t>
  </si>
  <si>
    <t>Skonto-
Betrag</t>
  </si>
  <si>
    <t>bar</t>
  </si>
  <si>
    <t>Recnung</t>
  </si>
  <si>
    <t>=WENN(B6="sehr gut";10;WENN(B6="gut";5;WENN(B6="befriedigend";2;0)))</t>
  </si>
  <si>
    <t>=WENN(B20&lt;=$F$20;$G$20;WENN(B20&lt;=$F$21;$G$21;$G$22))</t>
  </si>
  <si>
    <t>=WENN(B62="L";"bar";WENN(C62&lt;=50;"bar";"Rechnung"))</t>
  </si>
  <si>
    <t>*=WENN(ODER(B37="L";C37&lt;50);"bar";"Recnnung")</t>
  </si>
  <si>
    <t>=WENN(UND(B36="b";C36&gt;50);"Rechnung";"bar")</t>
  </si>
  <si>
    <t>=WENNFEHLER(A55/B55;"")</t>
  </si>
  <si>
    <t>PC06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</si>
</sst>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00\ [$€]_-;\-* #,##0.00\ [$€]_-;_-* &quot;-&quot;??\ [$€]_-;_-@_-"/>
    <numFmt numFmtId="165" formatCode="#,##0.00\ &quot;€&quot;"/>
    <numFmt numFmtId="166" formatCode="_-* #,##0.00\ [$€-1]_-;\-* #,##0.00\ [$€-1]_-;_-* &quot;-&quot;??\ [$€-1]_-"/>
    <numFmt numFmtId="167" formatCode="0.0%"/>
    <numFmt numFmtId="168" formatCode="dd/mm/yy;@"/>
  </numFmts>
  <fonts count="15" x14ac:knownFonts="1">
    <font>
      <sz val="10"/>
      <color theme="1"/>
      <name val="Arial"/>
      <family val="2"/>
    </font>
    <font>
      <b/>
      <sz val="10"/>
      <color theme="1"/>
      <name val="Arial"/>
      <family val="2"/>
    </font>
    <font>
      <b/>
      <sz val="12"/>
      <color theme="1"/>
      <name val="Arial"/>
      <family val="2"/>
    </font>
    <font>
      <sz val="10"/>
      <color theme="1"/>
      <name val="Arial"/>
      <family val="2"/>
    </font>
    <font>
      <b/>
      <sz val="11"/>
      <color theme="1"/>
      <name val="Arial"/>
      <family val="2"/>
    </font>
    <font>
      <b/>
      <sz val="10"/>
      <color theme="0"/>
      <name val="Arial"/>
      <family val="2"/>
    </font>
    <font>
      <sz val="10"/>
      <color theme="0"/>
      <name val="Arial"/>
      <family val="2"/>
    </font>
    <font>
      <i/>
      <sz val="10"/>
      <color theme="1"/>
      <name val="Arial"/>
      <family val="2"/>
    </font>
    <font>
      <sz val="10"/>
      <color rgb="FFFF0000"/>
      <name val="Arial"/>
      <family val="2"/>
    </font>
    <font>
      <sz val="11"/>
      <color rgb="FF444444"/>
      <name val="Arial"/>
      <family val="2"/>
    </font>
    <font>
      <sz val="11"/>
      <color rgb="FF464646"/>
      <name val="Times New Roman"/>
      <family val="1"/>
    </font>
    <font>
      <i/>
      <sz val="10"/>
      <color rgb="FFFF0000"/>
      <name val="Arial"/>
      <family val="2"/>
    </font>
    <font>
      <b/>
      <u/>
      <sz val="10"/>
      <color theme="1"/>
      <name val="Arial"/>
      <family val="2"/>
    </font>
    <font>
      <sz val="11"/>
      <color theme="1"/>
      <name val="Calibri"/>
      <family val="2"/>
      <scheme val="minor"/>
    </font>
    <font>
      <sz val="10"/>
      <color rgb="FF0070C0"/>
      <name val="Arial"/>
      <family val="2"/>
    </font>
  </fonts>
  <fills count="7">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theme="3" tint="0.39997558519241921"/>
        <bgColor indexed="64"/>
      </patternFill>
    </fill>
    <fill>
      <patternFill patternType="solid">
        <fgColor rgb="FF0070C0"/>
        <bgColor indexed="64"/>
      </patternFill>
    </fill>
    <fill>
      <patternFill patternType="solid">
        <fgColor theme="0" tint="-0.14999847407452621"/>
        <bgColor indexed="64"/>
      </patternFill>
    </fill>
  </fills>
  <borders count="23">
    <border>
      <left/>
      <right/>
      <top/>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bottom/>
      <diagonal/>
    </border>
    <border>
      <left style="thin">
        <color theme="0"/>
      </left>
      <right style="thin">
        <color theme="0"/>
      </right>
      <top style="thin">
        <color theme="0"/>
      </top>
      <bottom style="thin">
        <color theme="0"/>
      </bottom>
      <diagonal/>
    </border>
    <border>
      <left style="thin">
        <color theme="0"/>
      </left>
      <right/>
      <top style="thin">
        <color theme="0"/>
      </top>
      <bottom/>
      <diagonal/>
    </border>
    <border>
      <left/>
      <right style="thin">
        <color theme="0"/>
      </right>
      <top style="thin">
        <color theme="0"/>
      </top>
      <bottom/>
      <diagonal/>
    </border>
    <border>
      <left/>
      <right style="thin">
        <color theme="0"/>
      </right>
      <top style="thin">
        <color theme="0"/>
      </top>
      <bottom style="thin">
        <color theme="0"/>
      </bottom>
      <diagonal/>
    </border>
    <border>
      <left style="thin">
        <color theme="0"/>
      </left>
      <right style="thin">
        <color theme="0"/>
      </right>
      <top style="thin">
        <color theme="0"/>
      </top>
      <bottom/>
      <diagonal/>
    </border>
    <border>
      <left style="thin">
        <color theme="0"/>
      </left>
      <right style="thin">
        <color theme="0"/>
      </right>
      <top/>
      <bottom style="thin">
        <color theme="0"/>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double">
        <color indexed="64"/>
      </bottom>
      <diagonal/>
    </border>
  </borders>
  <cellStyleXfs count="6">
    <xf numFmtId="0" fontId="0" fillId="0" borderId="0">
      <alignment vertical="top"/>
    </xf>
    <xf numFmtId="164" fontId="3" fillId="0" borderId="0" applyFont="0" applyFill="0" applyBorder="0" applyAlignment="0" applyProtection="0">
      <alignment vertical="top"/>
    </xf>
    <xf numFmtId="9" fontId="3" fillId="0" borderId="0" applyFont="0" applyFill="0" applyBorder="0" applyAlignment="0" applyProtection="0"/>
    <xf numFmtId="0" fontId="3" fillId="0" borderId="0"/>
    <xf numFmtId="0" fontId="13" fillId="0" borderId="0"/>
    <xf numFmtId="9" fontId="13" fillId="0" borderId="0" applyFont="0" applyFill="0" applyBorder="0" applyAlignment="0" applyProtection="0"/>
  </cellStyleXfs>
  <cellXfs count="201">
    <xf numFmtId="0" fontId="0" fillId="0" borderId="0" xfId="0">
      <alignment vertical="top"/>
    </xf>
    <xf numFmtId="0" fontId="0" fillId="0" borderId="0" xfId="0" applyProtection="1">
      <alignment vertical="top"/>
      <protection locked="0"/>
    </xf>
    <xf numFmtId="0" fontId="0" fillId="2" borderId="0" xfId="0" applyFill="1" applyProtection="1">
      <alignment vertical="top"/>
      <protection locked="0"/>
    </xf>
    <xf numFmtId="0" fontId="0" fillId="3" borderId="0" xfId="0" applyFill="1" applyProtection="1">
      <alignment vertical="top"/>
      <protection locked="0"/>
    </xf>
    <xf numFmtId="0" fontId="1" fillId="3" borderId="0" xfId="0" applyFont="1" applyFill="1" applyProtection="1">
      <alignment vertical="top"/>
      <protection locked="0"/>
    </xf>
    <xf numFmtId="0" fontId="1" fillId="0" borderId="0" xfId="0" applyFont="1" applyProtection="1">
      <alignment vertical="top"/>
      <protection locked="0"/>
    </xf>
    <xf numFmtId="0" fontId="0" fillId="2" borderId="2" xfId="0" applyFill="1" applyBorder="1" applyProtection="1">
      <alignment vertical="top"/>
      <protection locked="0"/>
    </xf>
    <xf numFmtId="0" fontId="0" fillId="2" borderId="1" xfId="0" applyFill="1" applyBorder="1" applyProtection="1">
      <alignment vertical="top"/>
      <protection locked="0"/>
    </xf>
    <xf numFmtId="14" fontId="0" fillId="0" borderId="0" xfId="0" applyNumberFormat="1" applyProtection="1">
      <alignment vertical="top"/>
      <protection locked="0"/>
    </xf>
    <xf numFmtId="0" fontId="1" fillId="0" borderId="0" xfId="0" applyFont="1">
      <alignment vertical="top"/>
    </xf>
    <xf numFmtId="0" fontId="5" fillId="4" borderId="0" xfId="0" applyFont="1" applyFill="1">
      <alignment vertical="top"/>
    </xf>
    <xf numFmtId="0" fontId="0" fillId="0" borderId="0" xfId="0" quotePrefix="1">
      <alignment vertical="top"/>
    </xf>
    <xf numFmtId="3" fontId="1" fillId="0" borderId="0" xfId="0" applyNumberFormat="1" applyFont="1">
      <alignment vertical="top"/>
    </xf>
    <xf numFmtId="9" fontId="0" fillId="0" borderId="0" xfId="2" quotePrefix="1" applyFont="1" applyAlignment="1">
      <alignment vertical="top"/>
    </xf>
    <xf numFmtId="14" fontId="0" fillId="0" borderId="0" xfId="0" applyNumberFormat="1">
      <alignment vertical="top"/>
    </xf>
    <xf numFmtId="0" fontId="5" fillId="4" borderId="0" xfId="0" applyFont="1" applyFill="1" applyAlignment="1">
      <alignment horizontal="center" vertical="top"/>
    </xf>
    <xf numFmtId="0" fontId="2" fillId="0" borderId="0" xfId="0" applyFont="1" applyProtection="1">
      <alignment vertical="top"/>
      <protection locked="0"/>
    </xf>
    <xf numFmtId="12" fontId="0" fillId="0" borderId="0" xfId="0" applyNumberFormat="1">
      <alignment vertical="top"/>
    </xf>
    <xf numFmtId="165" fontId="0" fillId="0" borderId="0" xfId="0" applyNumberFormat="1">
      <alignment vertical="top"/>
    </xf>
    <xf numFmtId="0" fontId="5" fillId="4" borderId="4" xfId="0" applyFont="1" applyFill="1" applyBorder="1" applyAlignment="1">
      <alignment horizontal="center" vertical="top"/>
    </xf>
    <xf numFmtId="9" fontId="0" fillId="0" borderId="10" xfId="0" applyNumberFormat="1" applyBorder="1">
      <alignment vertical="top"/>
    </xf>
    <xf numFmtId="0" fontId="0" fillId="0" borderId="2" xfId="0" applyBorder="1">
      <alignment vertical="top"/>
    </xf>
    <xf numFmtId="9" fontId="0" fillId="0" borderId="1" xfId="0" applyNumberFormat="1" applyBorder="1">
      <alignment vertical="top"/>
    </xf>
    <xf numFmtId="165" fontId="0" fillId="0" borderId="0" xfId="0" quotePrefix="1" applyNumberFormat="1">
      <alignment vertical="top"/>
    </xf>
    <xf numFmtId="12" fontId="0" fillId="0" borderId="0" xfId="0" quotePrefix="1" applyNumberFormat="1">
      <alignment vertical="top"/>
    </xf>
    <xf numFmtId="0" fontId="0" fillId="0" borderId="6" xfId="0" applyBorder="1">
      <alignment vertical="top"/>
    </xf>
    <xf numFmtId="0" fontId="1" fillId="0" borderId="0" xfId="0" applyFont="1" applyAlignment="1" applyProtection="1">
      <alignment horizontal="left" vertical="top"/>
      <protection locked="0"/>
    </xf>
    <xf numFmtId="0" fontId="0" fillId="0" borderId="0" xfId="0" applyAlignment="1"/>
    <xf numFmtId="166" fontId="0" fillId="0" borderId="0" xfId="1" quotePrefix="1" applyNumberFormat="1" applyFont="1" applyAlignment="1"/>
    <xf numFmtId="0" fontId="5" fillId="4" borderId="8" xfId="0" applyFont="1" applyFill="1" applyBorder="1" applyAlignment="1">
      <alignment horizontal="center" vertical="top"/>
    </xf>
    <xf numFmtId="0" fontId="5" fillId="4" borderId="0" xfId="0" applyFont="1" applyFill="1" applyAlignment="1">
      <alignment horizontal="center" vertical="top" wrapText="1"/>
    </xf>
    <xf numFmtId="0" fontId="5" fillId="4" borderId="4" xfId="0" applyFont="1" applyFill="1" applyBorder="1" applyAlignment="1">
      <alignment horizontal="center" vertical="top" wrapText="1"/>
    </xf>
    <xf numFmtId="0" fontId="5" fillId="4" borderId="3" xfId="0" applyFont="1" applyFill="1" applyBorder="1" applyAlignment="1">
      <alignment horizontal="center" vertical="top" wrapText="1"/>
    </xf>
    <xf numFmtId="0" fontId="0" fillId="0" borderId="10" xfId="0" applyBorder="1">
      <alignment vertical="top"/>
    </xf>
    <xf numFmtId="0" fontId="0" fillId="0" borderId="1" xfId="0" applyBorder="1">
      <alignment vertical="top"/>
    </xf>
    <xf numFmtId="0" fontId="5" fillId="4" borderId="0" xfId="0" applyFont="1" applyFill="1" applyAlignment="1">
      <alignment horizontal="center" vertical="center" wrapText="1"/>
    </xf>
    <xf numFmtId="0" fontId="5" fillId="4" borderId="4" xfId="0" applyFont="1" applyFill="1" applyBorder="1" applyAlignment="1">
      <alignment horizontal="center" vertical="center" wrapText="1"/>
    </xf>
    <xf numFmtId="0" fontId="5" fillId="4" borderId="3" xfId="0" applyFont="1" applyFill="1" applyBorder="1" applyAlignment="1">
      <alignment horizontal="center" vertical="center" wrapText="1"/>
    </xf>
    <xf numFmtId="2" fontId="0" fillId="0" borderId="0" xfId="0" applyNumberFormat="1">
      <alignment vertical="top"/>
    </xf>
    <xf numFmtId="2" fontId="0" fillId="0" borderId="0" xfId="0" quotePrefix="1" applyNumberFormat="1">
      <alignment vertical="top"/>
    </xf>
    <xf numFmtId="0" fontId="5" fillId="4" borderId="14" xfId="0" applyFont="1" applyFill="1" applyBorder="1" applyAlignment="1">
      <alignment horizontal="center" vertical="center" wrapText="1"/>
    </xf>
    <xf numFmtId="0" fontId="5" fillId="4" borderId="11" xfId="0" applyFont="1" applyFill="1" applyBorder="1" applyAlignment="1">
      <alignment horizontal="center" vertical="center" wrapText="1"/>
    </xf>
    <xf numFmtId="0" fontId="5" fillId="4" borderId="15" xfId="0" applyFont="1" applyFill="1" applyBorder="1" applyAlignment="1">
      <alignment horizontal="center" vertical="center" wrapText="1"/>
    </xf>
    <xf numFmtId="0" fontId="5" fillId="4" borderId="16" xfId="0" applyFont="1" applyFill="1" applyBorder="1" applyAlignment="1">
      <alignment horizontal="center" vertical="center" wrapText="1"/>
    </xf>
    <xf numFmtId="15" fontId="5" fillId="4" borderId="11" xfId="0" applyNumberFormat="1" applyFont="1" applyFill="1" applyBorder="1" applyAlignment="1">
      <alignment horizontal="center" vertical="center" wrapText="1"/>
    </xf>
    <xf numFmtId="0" fontId="0" fillId="0" borderId="0" xfId="0" applyAlignment="1">
      <alignment horizontal="right" vertical="top"/>
    </xf>
    <xf numFmtId="0" fontId="5" fillId="4" borderId="0" xfId="0" applyFont="1" applyFill="1" applyAlignment="1">
      <alignment horizontal="center" vertical="center"/>
    </xf>
    <xf numFmtId="0" fontId="0" fillId="0" borderId="6" xfId="0" applyBorder="1" applyProtection="1">
      <alignment vertical="top"/>
      <protection locked="0"/>
    </xf>
    <xf numFmtId="0" fontId="0" fillId="0" borderId="2" xfId="0" applyBorder="1" applyProtection="1">
      <alignment vertical="top"/>
      <protection locked="0"/>
    </xf>
    <xf numFmtId="0" fontId="1" fillId="0" borderId="2" xfId="0" applyFont="1" applyBorder="1" applyProtection="1">
      <alignment vertical="top"/>
      <protection locked="0"/>
    </xf>
    <xf numFmtId="0" fontId="0" fillId="0" borderId="9" xfId="0" applyBorder="1" applyProtection="1">
      <alignment vertical="top"/>
      <protection locked="0"/>
    </xf>
    <xf numFmtId="0" fontId="0" fillId="0" borderId="7" xfId="0" applyBorder="1" applyProtection="1">
      <alignment vertical="top"/>
      <protection locked="0"/>
    </xf>
    <xf numFmtId="0" fontId="1" fillId="0" borderId="7" xfId="0" applyFont="1" applyBorder="1" applyProtection="1">
      <alignment vertical="top"/>
      <protection locked="0"/>
    </xf>
    <xf numFmtId="0" fontId="1" fillId="0" borderId="0" xfId="0" applyFont="1" applyAlignment="1">
      <alignment horizontal="left" vertical="top"/>
    </xf>
    <xf numFmtId="165" fontId="0" fillId="0" borderId="21" xfId="0" applyNumberFormat="1" applyBorder="1">
      <alignment vertical="top"/>
    </xf>
    <xf numFmtId="167" fontId="7" fillId="0" borderId="0" xfId="0" applyNumberFormat="1" applyFont="1">
      <alignment vertical="top"/>
    </xf>
    <xf numFmtId="167" fontId="7" fillId="0" borderId="10" xfId="0" applyNumberFormat="1" applyFont="1" applyBorder="1">
      <alignment vertical="top"/>
    </xf>
    <xf numFmtId="167" fontId="7" fillId="0" borderId="18" xfId="0" applyNumberFormat="1" applyFont="1" applyBorder="1">
      <alignment vertical="top"/>
    </xf>
    <xf numFmtId="167" fontId="7" fillId="0" borderId="1" xfId="0" applyNumberFormat="1" applyFont="1" applyBorder="1">
      <alignment vertical="top"/>
    </xf>
    <xf numFmtId="0" fontId="0" fillId="0" borderId="10" xfId="0" applyBorder="1" applyProtection="1">
      <alignment vertical="top"/>
      <protection locked="0"/>
    </xf>
    <xf numFmtId="0" fontId="0" fillId="0" borderId="1" xfId="0" applyBorder="1" applyProtection="1">
      <alignment vertical="top"/>
      <protection locked="0"/>
    </xf>
    <xf numFmtId="0" fontId="0" fillId="0" borderId="0" xfId="0" applyAlignment="1">
      <alignment horizontal="left" vertical="top"/>
    </xf>
    <xf numFmtId="0" fontId="6" fillId="5" borderId="19" xfId="0" applyFont="1" applyFill="1" applyBorder="1" applyAlignment="1">
      <alignment horizontal="center" vertical="top"/>
    </xf>
    <xf numFmtId="0" fontId="6" fillId="5" borderId="20" xfId="0" applyFont="1" applyFill="1" applyBorder="1" applyAlignment="1">
      <alignment horizontal="center" vertical="top"/>
    </xf>
    <xf numFmtId="0" fontId="6" fillId="5" borderId="21" xfId="0" applyFont="1" applyFill="1" applyBorder="1" applyAlignment="1">
      <alignment horizontal="center" vertical="top"/>
    </xf>
    <xf numFmtId="0" fontId="6" fillId="5" borderId="19" xfId="0" applyFont="1" applyFill="1" applyBorder="1">
      <alignment vertical="top"/>
    </xf>
    <xf numFmtId="0" fontId="6" fillId="5" borderId="0" xfId="0" applyFont="1" applyFill="1" applyAlignment="1">
      <alignment horizontal="left" vertical="top"/>
    </xf>
    <xf numFmtId="0" fontId="6" fillId="5" borderId="0" xfId="0" applyFont="1" applyFill="1">
      <alignment vertical="top"/>
    </xf>
    <xf numFmtId="0" fontId="6" fillId="5" borderId="0" xfId="0" applyFont="1" applyFill="1" applyAlignment="1">
      <alignment horizontal="center" vertical="top"/>
    </xf>
    <xf numFmtId="0" fontId="6" fillId="5" borderId="4" xfId="0" applyFont="1" applyFill="1" applyBorder="1" applyAlignment="1" applyProtection="1">
      <alignment horizontal="center" vertical="top"/>
      <protection locked="0"/>
    </xf>
    <xf numFmtId="0" fontId="6" fillId="5" borderId="3" xfId="0" applyFont="1" applyFill="1" applyBorder="1" applyAlignment="1" applyProtection="1">
      <alignment horizontal="center" vertical="top"/>
      <protection locked="0"/>
    </xf>
    <xf numFmtId="0" fontId="0" fillId="6" borderId="0" xfId="0" applyFill="1" applyAlignment="1">
      <alignment horizontal="left" vertical="top"/>
    </xf>
    <xf numFmtId="0" fontId="0" fillId="0" borderId="17" xfId="0" applyBorder="1">
      <alignment vertical="top"/>
    </xf>
    <xf numFmtId="0" fontId="6" fillId="5" borderId="5" xfId="0" applyFont="1" applyFill="1" applyBorder="1" applyAlignment="1">
      <alignment horizontal="center" vertical="top"/>
    </xf>
    <xf numFmtId="0" fontId="6" fillId="5" borderId="3" xfId="0" applyFont="1" applyFill="1" applyBorder="1" applyAlignment="1">
      <alignment horizontal="center" vertical="top"/>
    </xf>
    <xf numFmtId="0" fontId="0" fillId="0" borderId="18" xfId="0" applyBorder="1">
      <alignment vertical="top"/>
    </xf>
    <xf numFmtId="0" fontId="0" fillId="0" borderId="18" xfId="0" applyBorder="1" applyAlignment="1">
      <alignment horizontal="left" vertical="top"/>
    </xf>
    <xf numFmtId="0" fontId="0" fillId="6" borderId="0" xfId="0" applyFill="1">
      <alignment vertical="top"/>
    </xf>
    <xf numFmtId="167" fontId="0" fillId="6" borderId="17" xfId="2" applyNumberFormat="1" applyFont="1" applyFill="1" applyBorder="1" applyAlignment="1">
      <alignment vertical="top"/>
    </xf>
    <xf numFmtId="165" fontId="0" fillId="6" borderId="17" xfId="0" applyNumberFormat="1" applyFill="1" applyBorder="1">
      <alignment vertical="top"/>
    </xf>
    <xf numFmtId="0" fontId="8" fillId="0" borderId="0" xfId="0" quotePrefix="1" applyFont="1">
      <alignment vertical="top"/>
    </xf>
    <xf numFmtId="0" fontId="9" fillId="0" borderId="0" xfId="0" applyFont="1">
      <alignment vertical="top"/>
    </xf>
    <xf numFmtId="0" fontId="10" fillId="0" borderId="0" xfId="0" applyFont="1">
      <alignment vertical="top"/>
    </xf>
    <xf numFmtId="0" fontId="0" fillId="0" borderId="19" xfId="0" applyBorder="1">
      <alignment vertical="top"/>
    </xf>
    <xf numFmtId="0" fontId="0" fillId="0" borderId="3" xfId="0" applyBorder="1">
      <alignment vertical="top"/>
    </xf>
    <xf numFmtId="0" fontId="0" fillId="0" borderId="17" xfId="0" applyBorder="1" applyAlignment="1">
      <alignment horizontal="left" vertical="top"/>
    </xf>
    <xf numFmtId="0" fontId="0" fillId="0" borderId="4" xfId="0" applyBorder="1">
      <alignment vertical="top"/>
    </xf>
    <xf numFmtId="0" fontId="0" fillId="0" borderId="5" xfId="0" applyBorder="1" applyAlignment="1">
      <alignment horizontal="left" vertical="top"/>
    </xf>
    <xf numFmtId="0" fontId="6" fillId="5" borderId="19" xfId="0" applyFont="1" applyFill="1" applyBorder="1" applyAlignment="1">
      <alignment horizontal="center" vertical="center"/>
    </xf>
    <xf numFmtId="0" fontId="6" fillId="5" borderId="21" xfId="0" applyFont="1" applyFill="1" applyBorder="1" applyAlignment="1">
      <alignment horizontal="center" vertical="center"/>
    </xf>
    <xf numFmtId="0" fontId="0" fillId="0" borderId="5" xfId="0" applyBorder="1">
      <alignment vertical="top"/>
    </xf>
    <xf numFmtId="0" fontId="0" fillId="0" borderId="19" xfId="0" applyBorder="1" applyAlignment="1">
      <alignment horizontal="left" textRotation="90"/>
    </xf>
    <xf numFmtId="0" fontId="0" fillId="0" borderId="20" xfId="0" applyBorder="1" applyAlignment="1">
      <alignment horizontal="left" textRotation="90"/>
    </xf>
    <xf numFmtId="0" fontId="0" fillId="0" borderId="21" xfId="0" applyBorder="1" applyAlignment="1">
      <alignment horizontal="left" textRotation="90"/>
    </xf>
    <xf numFmtId="0" fontId="0" fillId="0" borderId="17" xfId="0" applyBorder="1" applyAlignment="1"/>
    <xf numFmtId="0" fontId="0" fillId="0" borderId="9" xfId="0" applyBorder="1">
      <alignment vertical="top"/>
    </xf>
    <xf numFmtId="0" fontId="0" fillId="0" borderId="7" xfId="0" applyBorder="1">
      <alignment vertical="top"/>
    </xf>
    <xf numFmtId="0" fontId="0" fillId="0" borderId="8" xfId="0" applyBorder="1">
      <alignment vertical="top"/>
    </xf>
    <xf numFmtId="0" fontId="0" fillId="0" borderId="20" xfId="0" applyBorder="1">
      <alignment vertical="top"/>
    </xf>
    <xf numFmtId="0" fontId="0" fillId="0" borderId="21" xfId="0" applyBorder="1">
      <alignment vertical="top"/>
    </xf>
    <xf numFmtId="0" fontId="0" fillId="6" borderId="4" xfId="0" applyFill="1" applyBorder="1" applyAlignment="1">
      <alignment horizontal="center" vertical="top"/>
    </xf>
    <xf numFmtId="0" fontId="0" fillId="6" borderId="5" xfId="0" applyFill="1" applyBorder="1" applyAlignment="1">
      <alignment horizontal="center" vertical="top"/>
    </xf>
    <xf numFmtId="0" fontId="0" fillId="6" borderId="3" xfId="0" applyFill="1" applyBorder="1" applyAlignment="1">
      <alignment horizontal="center" vertical="top"/>
    </xf>
    <xf numFmtId="0" fontId="0" fillId="6" borderId="6" xfId="0" applyFill="1" applyBorder="1" applyAlignment="1">
      <alignment horizontal="center" vertical="top"/>
    </xf>
    <xf numFmtId="0" fontId="0" fillId="6" borderId="0" xfId="0" applyFill="1" applyAlignment="1">
      <alignment horizontal="center" vertical="top"/>
    </xf>
    <xf numFmtId="0" fontId="0" fillId="6" borderId="10" xfId="0" applyFill="1" applyBorder="1" applyAlignment="1">
      <alignment horizontal="center" vertical="top"/>
    </xf>
    <xf numFmtId="0" fontId="0" fillId="6" borderId="2" xfId="0" applyFill="1" applyBorder="1" applyAlignment="1">
      <alignment horizontal="center" vertical="top"/>
    </xf>
    <xf numFmtId="0" fontId="0" fillId="6" borderId="18" xfId="0" applyFill="1" applyBorder="1" applyAlignment="1">
      <alignment horizontal="center" vertical="top"/>
    </xf>
    <xf numFmtId="0" fontId="0" fillId="6" borderId="1" xfId="0" applyFill="1" applyBorder="1" applyAlignment="1">
      <alignment horizontal="center" vertical="top"/>
    </xf>
    <xf numFmtId="9" fontId="0" fillId="0" borderId="0" xfId="0" applyNumberFormat="1">
      <alignment vertical="top"/>
    </xf>
    <xf numFmtId="0" fontId="5" fillId="5" borderId="0" xfId="0" applyFont="1" applyFill="1" applyAlignment="1">
      <alignment horizontal="center" vertical="center"/>
    </xf>
    <xf numFmtId="0" fontId="5" fillId="5" borderId="0" xfId="0" applyFont="1" applyFill="1" applyAlignment="1">
      <alignment horizontal="center" vertical="center" wrapText="1"/>
    </xf>
    <xf numFmtId="165" fontId="0" fillId="6" borderId="0" xfId="0" applyNumberFormat="1" applyFill="1">
      <alignment vertical="top"/>
    </xf>
    <xf numFmtId="0" fontId="6" fillId="5" borderId="4" xfId="0" applyFont="1" applyFill="1" applyBorder="1" applyAlignment="1">
      <alignment horizontal="left" vertical="top"/>
    </xf>
    <xf numFmtId="0" fontId="0" fillId="6" borderId="6" xfId="0" applyFill="1" applyBorder="1" applyAlignment="1">
      <alignment horizontal="left" vertical="top"/>
    </xf>
    <xf numFmtId="0" fontId="0" fillId="0" borderId="0" xfId="0" applyAlignment="1">
      <alignment horizontal="center" vertical="top"/>
    </xf>
    <xf numFmtId="3" fontId="0" fillId="0" borderId="10" xfId="0" applyNumberFormat="1" applyBorder="1">
      <alignment vertical="top"/>
    </xf>
    <xf numFmtId="0" fontId="0" fillId="6" borderId="2" xfId="0" applyFill="1" applyBorder="1" applyAlignment="1">
      <alignment horizontal="left" vertical="top"/>
    </xf>
    <xf numFmtId="0" fontId="0" fillId="0" borderId="18" xfId="0" applyBorder="1" applyAlignment="1">
      <alignment horizontal="center" vertical="top"/>
    </xf>
    <xf numFmtId="3" fontId="0" fillId="0" borderId="1" xfId="0" applyNumberFormat="1" applyBorder="1">
      <alignment vertical="top"/>
    </xf>
    <xf numFmtId="3" fontId="0" fillId="0" borderId="3" xfId="0" applyNumberFormat="1" applyBorder="1" applyProtection="1">
      <alignment vertical="top"/>
      <protection locked="0"/>
    </xf>
    <xf numFmtId="3" fontId="0" fillId="0" borderId="10" xfId="0" applyNumberFormat="1" applyBorder="1" applyProtection="1">
      <alignment vertical="top"/>
      <protection locked="0"/>
    </xf>
    <xf numFmtId="49" fontId="3" fillId="0" borderId="19" xfId="4" applyNumberFormat="1" applyFont="1" applyBorder="1" applyAlignment="1">
      <alignment vertical="center"/>
    </xf>
    <xf numFmtId="1" fontId="3" fillId="0" borderId="17" xfId="4" applyNumberFormat="1" applyFont="1" applyBorder="1" applyAlignment="1">
      <alignment vertical="center"/>
    </xf>
    <xf numFmtId="0" fontId="3" fillId="0" borderId="5" xfId="4" applyFont="1" applyBorder="1" applyAlignment="1">
      <alignment vertical="center"/>
    </xf>
    <xf numFmtId="49" fontId="3" fillId="0" borderId="6" xfId="4" applyNumberFormat="1" applyFont="1" applyBorder="1" applyAlignment="1">
      <alignment vertical="center"/>
    </xf>
    <xf numFmtId="49" fontId="3" fillId="0" borderId="0" xfId="4" applyNumberFormat="1" applyFont="1" applyAlignment="1">
      <alignment vertical="center"/>
    </xf>
    <xf numFmtId="1" fontId="3" fillId="0" borderId="10" xfId="4" applyNumberFormat="1" applyFont="1" applyBorder="1" applyAlignment="1">
      <alignment vertical="center"/>
    </xf>
    <xf numFmtId="0" fontId="3" fillId="0" borderId="4" xfId="4" applyFont="1" applyBorder="1" applyAlignment="1">
      <alignment horizontal="center" vertical="center"/>
    </xf>
    <xf numFmtId="0" fontId="3" fillId="0" borderId="5" xfId="4" applyFont="1" applyBorder="1" applyAlignment="1">
      <alignment horizontal="center" vertical="center"/>
    </xf>
    <xf numFmtId="0" fontId="3" fillId="0" borderId="0" xfId="4" applyFont="1" applyAlignment="1">
      <alignment vertical="center"/>
    </xf>
    <xf numFmtId="0" fontId="3" fillId="0" borderId="6" xfId="4" applyFont="1" applyBorder="1" applyAlignment="1">
      <alignment horizontal="center" vertical="center"/>
    </xf>
    <xf numFmtId="0" fontId="3" fillId="0" borderId="0" xfId="4" applyFont="1" applyAlignment="1">
      <alignment horizontal="center" vertical="center"/>
    </xf>
    <xf numFmtId="49" fontId="3" fillId="0" borderId="2" xfId="4" applyNumberFormat="1" applyFont="1" applyBorder="1" applyAlignment="1">
      <alignment vertical="center"/>
    </xf>
    <xf numFmtId="1" fontId="3" fillId="0" borderId="1" xfId="4" applyNumberFormat="1" applyFont="1" applyBorder="1" applyAlignment="1">
      <alignment vertical="center"/>
    </xf>
    <xf numFmtId="0" fontId="3" fillId="0" borderId="2" xfId="4" applyFont="1" applyBorder="1" applyAlignment="1">
      <alignment horizontal="center" vertical="center"/>
    </xf>
    <xf numFmtId="0" fontId="3" fillId="0" borderId="18" xfId="4" applyFont="1" applyBorder="1" applyAlignment="1">
      <alignment horizontal="center" vertical="center"/>
    </xf>
    <xf numFmtId="1" fontId="3" fillId="0" borderId="0" xfId="4" applyNumberFormat="1" applyFont="1" applyAlignment="1">
      <alignment vertical="center"/>
    </xf>
    <xf numFmtId="2" fontId="3" fillId="0" borderId="0" xfId="4" applyNumberFormat="1" applyFont="1" applyAlignment="1">
      <alignment vertical="center"/>
    </xf>
    <xf numFmtId="49" fontId="1" fillId="0" borderId="19" xfId="4" applyNumberFormat="1" applyFont="1" applyBorder="1" applyAlignment="1">
      <alignment vertical="center"/>
    </xf>
    <xf numFmtId="49" fontId="1" fillId="0" borderId="20" xfId="4" applyNumberFormat="1" applyFont="1" applyBorder="1" applyAlignment="1">
      <alignment vertical="center"/>
    </xf>
    <xf numFmtId="1" fontId="3" fillId="0" borderId="21" xfId="4" applyNumberFormat="1" applyFont="1" applyBorder="1" applyAlignment="1">
      <alignment horizontal="center" vertical="center"/>
    </xf>
    <xf numFmtId="0" fontId="1" fillId="0" borderId="19" xfId="4" applyFont="1" applyBorder="1" applyAlignment="1">
      <alignment horizontal="center" vertical="center"/>
    </xf>
    <xf numFmtId="0" fontId="1" fillId="0" borderId="20" xfId="4" applyFont="1" applyBorder="1" applyAlignment="1">
      <alignment horizontal="center" vertical="center"/>
    </xf>
    <xf numFmtId="49" fontId="3" fillId="0" borderId="20" xfId="4" applyNumberFormat="1" applyFont="1" applyBorder="1" applyAlignment="1">
      <alignment vertical="center"/>
    </xf>
    <xf numFmtId="1" fontId="3" fillId="0" borderId="20" xfId="4" applyNumberFormat="1" applyFont="1" applyBorder="1" applyAlignment="1">
      <alignment horizontal="center" vertical="center"/>
    </xf>
    <xf numFmtId="9" fontId="3" fillId="0" borderId="7" xfId="5" applyFont="1" applyBorder="1" applyAlignment="1">
      <alignment vertical="center"/>
    </xf>
    <xf numFmtId="2" fontId="6" fillId="5" borderId="8" xfId="4" applyNumberFormat="1" applyFont="1" applyFill="1" applyBorder="1" applyAlignment="1">
      <alignment horizontal="center" vertical="center"/>
    </xf>
    <xf numFmtId="49" fontId="6" fillId="5" borderId="19" xfId="4" applyNumberFormat="1" applyFont="1" applyFill="1" applyBorder="1" applyAlignment="1">
      <alignment horizontal="center" vertical="center"/>
    </xf>
    <xf numFmtId="168" fontId="6" fillId="5" borderId="8" xfId="4" applyNumberFormat="1" applyFont="1" applyFill="1" applyBorder="1" applyAlignment="1">
      <alignment horizontal="center" vertical="center"/>
    </xf>
    <xf numFmtId="0" fontId="1" fillId="0" borderId="8" xfId="4" applyFont="1" applyBorder="1" applyAlignment="1">
      <alignment vertical="center"/>
    </xf>
    <xf numFmtId="0" fontId="1" fillId="0" borderId="9" xfId="4" applyFont="1" applyBorder="1" applyAlignment="1">
      <alignment vertical="center"/>
    </xf>
    <xf numFmtId="1" fontId="1" fillId="0" borderId="9" xfId="4" applyNumberFormat="1" applyFont="1" applyBorder="1" applyAlignment="1">
      <alignment vertical="center"/>
    </xf>
    <xf numFmtId="1" fontId="1" fillId="0" borderId="7" xfId="4" applyNumberFormat="1" applyFont="1" applyBorder="1" applyAlignment="1">
      <alignment vertical="center"/>
    </xf>
    <xf numFmtId="0" fontId="0" fillId="0" borderId="6" xfId="4" applyFont="1" applyBorder="1" applyAlignment="1">
      <alignment horizontal="center" vertical="center"/>
    </xf>
    <xf numFmtId="0" fontId="0" fillId="0" borderId="0" xfId="4" applyFont="1" applyAlignment="1">
      <alignment horizontal="center" vertical="center"/>
    </xf>
    <xf numFmtId="49" fontId="0" fillId="0" borderId="18" xfId="4" applyNumberFormat="1" applyFont="1" applyBorder="1" applyAlignment="1">
      <alignment vertical="center"/>
    </xf>
    <xf numFmtId="1" fontId="14" fillId="5" borderId="17" xfId="4" applyNumberFormat="1" applyFont="1" applyFill="1" applyBorder="1" applyAlignment="1">
      <alignment horizontal="center" vertical="center"/>
    </xf>
    <xf numFmtId="0" fontId="0" fillId="6" borderId="4" xfId="0" applyFill="1" applyBorder="1" applyAlignment="1" applyProtection="1">
      <alignment horizontal="center" vertical="top"/>
      <protection locked="0"/>
    </xf>
    <xf numFmtId="0" fontId="0" fillId="6" borderId="6" xfId="0" applyFill="1" applyBorder="1" applyAlignment="1" applyProtection="1">
      <alignment horizontal="center" vertical="top"/>
      <protection locked="0"/>
    </xf>
    <xf numFmtId="0" fontId="0" fillId="6" borderId="18" xfId="0" applyFill="1" applyBorder="1">
      <alignment vertical="top"/>
    </xf>
    <xf numFmtId="0" fontId="6" fillId="5" borderId="21" xfId="0" applyFont="1" applyFill="1" applyBorder="1" applyAlignment="1">
      <alignment horizontal="center" vertical="top" wrapText="1"/>
    </xf>
    <xf numFmtId="0" fontId="0" fillId="6" borderId="6" xfId="0" applyFill="1" applyBorder="1">
      <alignment vertical="top"/>
    </xf>
    <xf numFmtId="0" fontId="0" fillId="6" borderId="2" xfId="0" applyFill="1" applyBorder="1">
      <alignment vertical="top"/>
    </xf>
    <xf numFmtId="0" fontId="0" fillId="6" borderId="18" xfId="0" applyFill="1" applyBorder="1" applyAlignment="1">
      <alignment horizontal="left" vertical="top"/>
    </xf>
    <xf numFmtId="0" fontId="0" fillId="0" borderId="5" xfId="4" applyFont="1" applyBorder="1" applyAlignment="1">
      <alignment horizontal="center" vertical="center"/>
    </xf>
    <xf numFmtId="9" fontId="0" fillId="0" borderId="0" xfId="0" applyNumberFormat="1" applyProtection="1">
      <alignment vertical="top"/>
      <protection locked="0"/>
    </xf>
    <xf numFmtId="2" fontId="0" fillId="0" borderId="0" xfId="0" applyNumberFormat="1" applyProtection="1">
      <alignment vertical="top"/>
      <protection locked="0"/>
    </xf>
    <xf numFmtId="2" fontId="0" fillId="0" borderId="18" xfId="0" applyNumberFormat="1" applyBorder="1" applyProtection="1">
      <alignment vertical="top"/>
      <protection locked="0"/>
    </xf>
    <xf numFmtId="2" fontId="0" fillId="0" borderId="22" xfId="0" applyNumberFormat="1" applyBorder="1" applyProtection="1">
      <alignment vertical="top"/>
      <protection locked="0"/>
    </xf>
    <xf numFmtId="0" fontId="7" fillId="0" borderId="17" xfId="0" applyFont="1" applyBorder="1" applyProtection="1">
      <alignment vertical="top"/>
      <protection locked="0"/>
    </xf>
    <xf numFmtId="0" fontId="7" fillId="0" borderId="21" xfId="0" applyFont="1" applyBorder="1">
      <alignment vertical="top"/>
    </xf>
    <xf numFmtId="165" fontId="0" fillId="0" borderId="18" xfId="0" applyNumberFormat="1" applyBorder="1">
      <alignment vertical="top"/>
    </xf>
    <xf numFmtId="165" fontId="0" fillId="0" borderId="22" xfId="0" applyNumberFormat="1" applyBorder="1">
      <alignment vertical="top"/>
    </xf>
    <xf numFmtId="0" fontId="5" fillId="4" borderId="17" xfId="0" applyFont="1" applyFill="1" applyBorder="1" applyAlignment="1">
      <alignment horizontal="center" vertical="top"/>
    </xf>
    <xf numFmtId="165" fontId="0" fillId="0" borderId="9" xfId="0" applyNumberFormat="1" applyBorder="1">
      <alignment vertical="top"/>
    </xf>
    <xf numFmtId="0" fontId="5" fillId="4" borderId="21" xfId="0" applyFont="1" applyFill="1" applyBorder="1" applyAlignment="1">
      <alignment horizontal="center" vertical="top"/>
    </xf>
    <xf numFmtId="165" fontId="0" fillId="0" borderId="18" xfId="0" applyNumberFormat="1" applyBorder="1" applyProtection="1">
      <alignment vertical="top"/>
      <protection locked="0"/>
    </xf>
    <xf numFmtId="165" fontId="0" fillId="0" borderId="0" xfId="0" applyNumberFormat="1" applyProtection="1">
      <alignment vertical="top"/>
      <protection locked="0"/>
    </xf>
    <xf numFmtId="165" fontId="0" fillId="0" borderId="22" xfId="0" applyNumberFormat="1" applyBorder="1" applyProtection="1">
      <alignment vertical="top"/>
      <protection locked="0"/>
    </xf>
    <xf numFmtId="165" fontId="7" fillId="0" borderId="6" xfId="0" applyNumberFormat="1" applyFont="1" applyBorder="1">
      <alignment vertical="top"/>
    </xf>
    <xf numFmtId="165" fontId="7" fillId="0" borderId="2" xfId="0" applyNumberFormat="1" applyFont="1" applyBorder="1">
      <alignment vertical="top"/>
    </xf>
    <xf numFmtId="49" fontId="0" fillId="0" borderId="0" xfId="4" applyNumberFormat="1" applyFont="1" applyAlignment="1">
      <alignment vertical="center"/>
    </xf>
    <xf numFmtId="0" fontId="5" fillId="4" borderId="12" xfId="0" applyFont="1" applyFill="1" applyBorder="1" applyAlignment="1">
      <alignment horizontal="center" vertical="center" wrapText="1"/>
    </xf>
    <xf numFmtId="0" fontId="5" fillId="4" borderId="13" xfId="0" applyFont="1" applyFill="1" applyBorder="1" applyAlignment="1">
      <alignment horizontal="center" vertical="center" wrapText="1"/>
    </xf>
    <xf numFmtId="0" fontId="1" fillId="0" borderId="0" xfId="0" applyFont="1" applyAlignment="1">
      <alignment horizontal="left" vertical="top"/>
    </xf>
    <xf numFmtId="0" fontId="2" fillId="0" borderId="0" xfId="0" applyFont="1" applyAlignment="1" applyProtection="1">
      <alignment horizontal="left" vertical="top"/>
      <protection locked="0"/>
    </xf>
    <xf numFmtId="0" fontId="5" fillId="5" borderId="19" xfId="0" applyFont="1" applyFill="1" applyBorder="1" applyAlignment="1">
      <alignment horizontal="center" vertical="top"/>
    </xf>
    <xf numFmtId="0" fontId="5" fillId="5" borderId="21" xfId="0" applyFont="1" applyFill="1" applyBorder="1" applyAlignment="1">
      <alignment horizontal="center" vertical="top"/>
    </xf>
    <xf numFmtId="0" fontId="12" fillId="0" borderId="0" xfId="0" applyFont="1" applyAlignment="1">
      <alignment horizontal="left" vertical="top"/>
    </xf>
    <xf numFmtId="0" fontId="1" fillId="0" borderId="19" xfId="0" applyFont="1" applyBorder="1" applyAlignment="1" applyProtection="1">
      <alignment horizontal="center" vertical="top"/>
      <protection locked="0"/>
    </xf>
    <xf numFmtId="0" fontId="1" fillId="0" borderId="21" xfId="0" applyFont="1" applyBorder="1" applyAlignment="1" applyProtection="1">
      <alignment horizontal="center" vertical="top"/>
      <protection locked="0"/>
    </xf>
    <xf numFmtId="0" fontId="1" fillId="0" borderId="19" xfId="0" applyFont="1" applyBorder="1" applyAlignment="1">
      <alignment horizontal="center" vertical="top"/>
    </xf>
    <xf numFmtId="0" fontId="1" fillId="0" borderId="20" xfId="0" applyFont="1" applyBorder="1" applyAlignment="1">
      <alignment horizontal="center" vertical="top"/>
    </xf>
    <xf numFmtId="0" fontId="1" fillId="0" borderId="21" xfId="0" applyFont="1" applyBorder="1" applyAlignment="1">
      <alignment horizontal="center" vertical="top"/>
    </xf>
    <xf numFmtId="0" fontId="1" fillId="2" borderId="4" xfId="0" applyFont="1" applyFill="1" applyBorder="1" applyAlignment="1" applyProtection="1">
      <alignment horizontal="center" vertical="top"/>
      <protection locked="0"/>
    </xf>
    <xf numFmtId="0" fontId="1" fillId="2" borderId="3" xfId="0" applyFont="1" applyFill="1" applyBorder="1" applyAlignment="1" applyProtection="1">
      <alignment horizontal="center" vertical="top"/>
      <protection locked="0"/>
    </xf>
    <xf numFmtId="0" fontId="1" fillId="2" borderId="5" xfId="0" applyFont="1" applyFill="1" applyBorder="1" applyAlignment="1" applyProtection="1">
      <alignment horizontal="center" vertical="top"/>
      <protection locked="0"/>
    </xf>
    <xf numFmtId="0" fontId="1" fillId="2" borderId="6" xfId="0" applyFont="1" applyFill="1" applyBorder="1" applyAlignment="1" applyProtection="1">
      <alignment horizontal="center" vertical="top"/>
      <protection locked="0"/>
    </xf>
    <xf numFmtId="0" fontId="1" fillId="2" borderId="0" xfId="0" applyFont="1" applyFill="1" applyAlignment="1" applyProtection="1">
      <alignment horizontal="center" vertical="top"/>
      <protection locked="0"/>
    </xf>
    <xf numFmtId="0" fontId="4" fillId="3" borderId="0" xfId="0" applyFont="1" applyFill="1" applyAlignment="1" applyProtection="1">
      <alignment horizontal="left" vertical="top"/>
      <protection locked="0"/>
    </xf>
  </cellXfs>
  <cellStyles count="6">
    <cellStyle name="Euro" xfId="1" xr:uid="{00000000-0005-0000-0000-000000000000}"/>
    <cellStyle name="Prozent" xfId="2" builtinId="5"/>
    <cellStyle name="Prozent 2" xfId="5" xr:uid="{00000000-0005-0000-0000-000002000000}"/>
    <cellStyle name="Standard" xfId="0" builtinId="0"/>
    <cellStyle name="Standard 2" xfId="3" xr:uid="{00000000-0005-0000-0000-000004000000}"/>
    <cellStyle name="Standard 3" xfId="4" xr:uid="{00000000-0005-0000-0000-000005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drawings/_rels/drawing15.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16.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oneCellAnchor>
    <xdr:from>
      <xdr:col>0</xdr:col>
      <xdr:colOff>0</xdr:colOff>
      <xdr:row>11</xdr:row>
      <xdr:rowOff>161924</xdr:rowOff>
    </xdr:from>
    <xdr:ext cx="2895599" cy="387286"/>
    <xdr:sp macro="" textlink="">
      <xdr:nvSpPr>
        <xdr:cNvPr id="2" name="Textfeld 1">
          <a:extLst>
            <a:ext uri="{FF2B5EF4-FFF2-40B4-BE49-F238E27FC236}">
              <a16:creationId xmlns:a16="http://schemas.microsoft.com/office/drawing/2014/main" id="{00000000-0008-0000-0000-000002000000}"/>
            </a:ext>
          </a:extLst>
        </xdr:cNvPr>
        <xdr:cNvSpPr txBox="1"/>
      </xdr:nvSpPr>
      <xdr:spPr>
        <a:xfrm>
          <a:off x="762000" y="1981199"/>
          <a:ext cx="2895599" cy="387286"/>
        </a:xfrm>
        <a:prstGeom prst="rect">
          <a:avLst/>
        </a:prstGeom>
        <a:solidFill>
          <a:schemeClr val="lt1"/>
        </a:solidFill>
        <a:ln w="12700"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spAutoFit/>
        </a:bodyPr>
        <a:lstStyle/>
        <a:p>
          <a:pPr marL="0" marR="0" indent="0" defTabSz="914400" eaLnBrk="1" fontAlgn="auto" latinLnBrk="0" hangingPunct="1">
            <a:lnSpc>
              <a:spcPct val="100000"/>
            </a:lnSpc>
            <a:spcBef>
              <a:spcPts val="0"/>
            </a:spcBef>
            <a:spcAft>
              <a:spcPts val="0"/>
            </a:spcAft>
            <a:buClrTx/>
            <a:buSzTx/>
            <a:buFontTx/>
            <a:buNone/>
            <a:tabLst/>
            <a:defRPr/>
          </a:pPr>
          <a:r>
            <a:rPr lang="de-DE" sz="1000" b="0">
              <a:latin typeface="Arial" pitchFamily="34" charset="0"/>
              <a:cs typeface="Arial" pitchFamily="34" charset="0"/>
            </a:rPr>
            <a:t>Mit einer Note besser als 5 ist </a:t>
          </a:r>
          <a:r>
            <a:rPr lang="de-DE" sz="1000" b="0" baseline="0">
              <a:latin typeface="Arial" pitchFamily="34" charset="0"/>
              <a:cs typeface="Arial" pitchFamily="34" charset="0"/>
            </a:rPr>
            <a:t>die Prüfung bestanden, ansonsten nicht bestanden.</a:t>
          </a:r>
          <a:endParaRPr lang="de-DE" sz="1000" b="0">
            <a:latin typeface="Arial" pitchFamily="34" charset="0"/>
            <a:cs typeface="Arial" pitchFamily="34" charset="0"/>
          </a:endParaRPr>
        </a:p>
      </xdr:txBody>
    </xdr:sp>
    <xdr:clientData/>
  </xdr:oneCellAnchor>
  <xdr:oneCellAnchor>
    <xdr:from>
      <xdr:col>0</xdr:col>
      <xdr:colOff>0</xdr:colOff>
      <xdr:row>26</xdr:row>
      <xdr:rowOff>0</xdr:rowOff>
    </xdr:from>
    <xdr:ext cx="3590925" cy="534762"/>
    <xdr:sp macro="" textlink="">
      <xdr:nvSpPr>
        <xdr:cNvPr id="4" name="Textfeld 3">
          <a:extLst>
            <a:ext uri="{FF2B5EF4-FFF2-40B4-BE49-F238E27FC236}">
              <a16:creationId xmlns:a16="http://schemas.microsoft.com/office/drawing/2014/main" id="{00000000-0008-0000-0000-000004000000}"/>
            </a:ext>
          </a:extLst>
        </xdr:cNvPr>
        <xdr:cNvSpPr txBox="1"/>
      </xdr:nvSpPr>
      <xdr:spPr>
        <a:xfrm>
          <a:off x="761999" y="4410075"/>
          <a:ext cx="3590925" cy="534762"/>
        </a:xfrm>
        <a:prstGeom prst="rect">
          <a:avLst/>
        </a:prstGeom>
        <a:solidFill>
          <a:schemeClr val="lt1"/>
        </a:solidFill>
        <a:ln w="12700"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spAutoFit/>
        </a:bodyPr>
        <a:lstStyle/>
        <a:p>
          <a:pPr marL="0" marR="0" indent="0" defTabSz="914400" eaLnBrk="1" fontAlgn="auto" latinLnBrk="0" hangingPunct="1">
            <a:lnSpc>
              <a:spcPct val="100000"/>
            </a:lnSpc>
            <a:spcBef>
              <a:spcPts val="0"/>
            </a:spcBef>
            <a:spcAft>
              <a:spcPts val="0"/>
            </a:spcAft>
            <a:buClrTx/>
            <a:buSzTx/>
            <a:buFontTx/>
            <a:buNone/>
            <a:tabLst/>
            <a:defRPr/>
          </a:pPr>
          <a:r>
            <a:rPr lang="de-DE" sz="1000" b="0">
              <a:latin typeface="Arial" pitchFamily="34" charset="0"/>
              <a:cs typeface="Arial" pitchFamily="34" charset="0"/>
            </a:rPr>
            <a:t>In der Kommentar</a:t>
          </a:r>
          <a:r>
            <a:rPr lang="de-DE" sz="1000" b="0" baseline="0">
              <a:latin typeface="Arial" pitchFamily="34" charset="0"/>
              <a:cs typeface="Arial" pitchFamily="34" charset="0"/>
            </a:rPr>
            <a:t>spalte soll "Budget überschritten" bzw. "Im Budget" erscheinen, wenn die jeweilige Bedingung zutrifft.</a:t>
          </a:r>
        </a:p>
        <a:p>
          <a:pPr marL="0" marR="0" indent="0" defTabSz="914400" eaLnBrk="1" fontAlgn="auto" latinLnBrk="0" hangingPunct="1">
            <a:lnSpc>
              <a:spcPct val="100000"/>
            </a:lnSpc>
            <a:spcBef>
              <a:spcPts val="0"/>
            </a:spcBef>
            <a:spcAft>
              <a:spcPts val="0"/>
            </a:spcAft>
            <a:buClrTx/>
            <a:buSzTx/>
            <a:buFontTx/>
            <a:buNone/>
            <a:tabLst/>
            <a:defRPr/>
          </a:pPr>
          <a:r>
            <a:rPr lang="de-DE" sz="1000" b="0" baseline="0">
              <a:latin typeface="Arial" pitchFamily="34" charset="0"/>
              <a:cs typeface="Arial" pitchFamily="34" charset="0"/>
            </a:rPr>
            <a:t>In der Spalte "Betrag Über" die Überschreitung berechnen.</a:t>
          </a:r>
          <a:endParaRPr lang="de-DE" sz="1000" b="0">
            <a:latin typeface="Arial" pitchFamily="34" charset="0"/>
            <a:cs typeface="Arial" pitchFamily="34" charset="0"/>
          </a:endParaRPr>
        </a:p>
      </xdr:txBody>
    </xdr:sp>
    <xdr:clientData/>
  </xdr:oneCellAnchor>
  <xdr:oneCellAnchor>
    <xdr:from>
      <xdr:col>0</xdr:col>
      <xdr:colOff>0</xdr:colOff>
      <xdr:row>41</xdr:row>
      <xdr:rowOff>47625</xdr:rowOff>
    </xdr:from>
    <xdr:ext cx="2362199" cy="390525"/>
    <xdr:sp macro="" textlink="">
      <xdr:nvSpPr>
        <xdr:cNvPr id="5" name="Textfeld 4">
          <a:extLst>
            <a:ext uri="{FF2B5EF4-FFF2-40B4-BE49-F238E27FC236}">
              <a16:creationId xmlns:a16="http://schemas.microsoft.com/office/drawing/2014/main" id="{00000000-0008-0000-0000-000005000000}"/>
            </a:ext>
          </a:extLst>
        </xdr:cNvPr>
        <xdr:cNvSpPr txBox="1"/>
      </xdr:nvSpPr>
      <xdr:spPr>
        <a:xfrm>
          <a:off x="762000" y="6886575"/>
          <a:ext cx="2362199" cy="390525"/>
        </a:xfrm>
        <a:prstGeom prst="rect">
          <a:avLst/>
        </a:prstGeom>
        <a:solidFill>
          <a:schemeClr val="lt1"/>
        </a:solidFill>
        <a:ln w="12700"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spAutoFit/>
        </a:bodyPr>
        <a:lstStyle/>
        <a:p>
          <a:pPr marL="0" marR="0" indent="0" defTabSz="914400" eaLnBrk="1" fontAlgn="auto" latinLnBrk="0" hangingPunct="1">
            <a:lnSpc>
              <a:spcPct val="100000"/>
            </a:lnSpc>
            <a:spcBef>
              <a:spcPts val="0"/>
            </a:spcBef>
            <a:spcAft>
              <a:spcPts val="0"/>
            </a:spcAft>
            <a:buClrTx/>
            <a:buSzTx/>
            <a:buFontTx/>
            <a:buNone/>
            <a:tabLst/>
            <a:defRPr/>
          </a:pPr>
          <a:r>
            <a:rPr lang="de-DE" sz="1000" b="0">
              <a:latin typeface="Arial" pitchFamily="34" charset="0"/>
              <a:cs typeface="Arial" pitchFamily="34" charset="0"/>
            </a:rPr>
            <a:t>Für Mitglieder</a:t>
          </a:r>
          <a:r>
            <a:rPr lang="de-DE" sz="1000" b="0" baseline="0">
              <a:latin typeface="Arial" pitchFamily="34" charset="0"/>
              <a:cs typeface="Arial" pitchFamily="34" charset="0"/>
            </a:rPr>
            <a:t> ist der Beitrag 20 €, für Nichtmitglieder 30 €.</a:t>
          </a:r>
          <a:endParaRPr lang="de-DE" sz="1000" b="0">
            <a:latin typeface="Arial" pitchFamily="34" charset="0"/>
            <a:cs typeface="Arial" pitchFamily="34" charset="0"/>
          </a:endParaRPr>
        </a:p>
      </xdr:txBody>
    </xdr:sp>
    <xdr:clientData/>
  </xdr:oneCellAnchor>
  <xdr:oneCellAnchor>
    <xdr:from>
      <xdr:col>0</xdr:col>
      <xdr:colOff>0</xdr:colOff>
      <xdr:row>86</xdr:row>
      <xdr:rowOff>0</xdr:rowOff>
    </xdr:from>
    <xdr:ext cx="2895599" cy="682238"/>
    <xdr:sp macro="" textlink="">
      <xdr:nvSpPr>
        <xdr:cNvPr id="10" name="Textfeld 9">
          <a:extLst>
            <a:ext uri="{FF2B5EF4-FFF2-40B4-BE49-F238E27FC236}">
              <a16:creationId xmlns:a16="http://schemas.microsoft.com/office/drawing/2014/main" id="{00000000-0008-0000-0000-00000A000000}"/>
            </a:ext>
          </a:extLst>
        </xdr:cNvPr>
        <xdr:cNvSpPr txBox="1"/>
      </xdr:nvSpPr>
      <xdr:spPr>
        <a:xfrm>
          <a:off x="762000" y="14125575"/>
          <a:ext cx="2895599" cy="682238"/>
        </a:xfrm>
        <a:prstGeom prst="rect">
          <a:avLst/>
        </a:prstGeom>
        <a:solidFill>
          <a:schemeClr val="lt1"/>
        </a:solidFill>
        <a:ln w="12700"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spAutoFit/>
        </a:bodyPr>
        <a:lstStyle/>
        <a:p>
          <a:pPr marL="0" marR="0" indent="0" defTabSz="914400" eaLnBrk="1" fontAlgn="auto" latinLnBrk="0" hangingPunct="1">
            <a:lnSpc>
              <a:spcPct val="100000"/>
            </a:lnSpc>
            <a:spcBef>
              <a:spcPts val="0"/>
            </a:spcBef>
            <a:spcAft>
              <a:spcPts val="0"/>
            </a:spcAft>
            <a:buClrTx/>
            <a:buSzTx/>
            <a:buFontTx/>
            <a:buNone/>
            <a:tabLst/>
            <a:defRPr/>
          </a:pPr>
          <a:r>
            <a:rPr lang="de-DE" sz="1000" b="0">
              <a:latin typeface="Arial" pitchFamily="34" charset="0"/>
              <a:cs typeface="Arial" pitchFamily="34" charset="0"/>
            </a:rPr>
            <a:t>Ändern Sie die Formel in der Spalte </a:t>
          </a:r>
          <a:r>
            <a:rPr lang="de-DE" sz="1000" b="1" i="0" cap="small" baseline="0">
              <a:latin typeface="Arial" pitchFamily="34" charset="0"/>
              <a:cs typeface="Arial" pitchFamily="34" charset="0"/>
            </a:rPr>
            <a:t>kumuliert</a:t>
          </a:r>
          <a:r>
            <a:rPr lang="de-DE" sz="1000" b="0">
              <a:latin typeface="Arial" pitchFamily="34" charset="0"/>
              <a:cs typeface="Arial" pitchFamily="34" charset="0"/>
            </a:rPr>
            <a:t> so, dass</a:t>
          </a:r>
          <a:r>
            <a:rPr lang="de-DE" sz="1000" b="0" baseline="0">
              <a:latin typeface="Arial" pitchFamily="34" charset="0"/>
              <a:cs typeface="Arial" pitchFamily="34" charset="0"/>
            </a:rPr>
            <a:t> eine leere Zeichenfolge ausgegeben wird, wenn die Spalte </a:t>
          </a:r>
          <a:r>
            <a:rPr lang="de-DE" sz="1000" b="1" i="0" cap="small" baseline="0">
              <a:latin typeface="Arial" pitchFamily="34" charset="0"/>
              <a:cs typeface="Arial" pitchFamily="34" charset="0"/>
            </a:rPr>
            <a:t>Werte</a:t>
          </a:r>
          <a:r>
            <a:rPr lang="de-DE" sz="1000" b="0" baseline="0">
              <a:latin typeface="Arial" pitchFamily="34" charset="0"/>
              <a:cs typeface="Arial" pitchFamily="34" charset="0"/>
            </a:rPr>
            <a:t> keinen Wert enthält.</a:t>
          </a:r>
          <a:r>
            <a:rPr lang="de-DE" sz="1000" b="0">
              <a:latin typeface="Arial" pitchFamily="34" charset="0"/>
              <a:cs typeface="Arial" pitchFamily="34" charset="0"/>
            </a:rPr>
            <a:t> </a:t>
          </a:r>
        </a:p>
      </xdr:txBody>
    </xdr:sp>
    <xdr:clientData/>
  </xdr:oneCellAnchor>
  <xdr:oneCellAnchor>
    <xdr:from>
      <xdr:col>0</xdr:col>
      <xdr:colOff>0</xdr:colOff>
      <xdr:row>67</xdr:row>
      <xdr:rowOff>0</xdr:rowOff>
    </xdr:from>
    <xdr:ext cx="2867025" cy="390525"/>
    <xdr:sp macro="" textlink="">
      <xdr:nvSpPr>
        <xdr:cNvPr id="13" name="Textfeld 12">
          <a:extLst>
            <a:ext uri="{FF2B5EF4-FFF2-40B4-BE49-F238E27FC236}">
              <a16:creationId xmlns:a16="http://schemas.microsoft.com/office/drawing/2014/main" id="{00000000-0008-0000-0000-00000D000000}"/>
            </a:ext>
          </a:extLst>
        </xdr:cNvPr>
        <xdr:cNvSpPr txBox="1"/>
      </xdr:nvSpPr>
      <xdr:spPr>
        <a:xfrm>
          <a:off x="762000" y="11049000"/>
          <a:ext cx="2771775" cy="390525"/>
        </a:xfrm>
        <a:prstGeom prst="rect">
          <a:avLst/>
        </a:prstGeom>
        <a:solidFill>
          <a:schemeClr val="lt1"/>
        </a:solidFill>
        <a:ln w="12700"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spAutoFit/>
        </a:bodyPr>
        <a:lstStyle/>
        <a:p>
          <a:pPr marL="0" marR="0" indent="0" defTabSz="914400" eaLnBrk="1" fontAlgn="auto" latinLnBrk="0" hangingPunct="1">
            <a:lnSpc>
              <a:spcPct val="100000"/>
            </a:lnSpc>
            <a:spcBef>
              <a:spcPts val="0"/>
            </a:spcBef>
            <a:spcAft>
              <a:spcPts val="0"/>
            </a:spcAft>
            <a:buClrTx/>
            <a:buSzTx/>
            <a:buFontTx/>
            <a:buNone/>
            <a:tabLst/>
            <a:defRPr/>
          </a:pPr>
          <a:r>
            <a:rPr lang="de-DE" sz="1000" b="0">
              <a:latin typeface="Arial" pitchFamily="34" charset="0"/>
              <a:cs typeface="Arial" pitchFamily="34" charset="0"/>
            </a:rPr>
            <a:t>Erstellen Sie eine</a:t>
          </a:r>
          <a:r>
            <a:rPr lang="de-DE" sz="1000" b="0" baseline="0">
              <a:latin typeface="Arial" pitchFamily="34" charset="0"/>
              <a:cs typeface="Arial" pitchFamily="34" charset="0"/>
            </a:rPr>
            <a:t> Formel, mit der die Fehlermeldung #DIV/0! vermieden wird.</a:t>
          </a:r>
          <a:endParaRPr lang="de-DE" sz="1000" b="0">
            <a:latin typeface="Arial" pitchFamily="34" charset="0"/>
            <a:cs typeface="Arial" pitchFamily="34" charset="0"/>
          </a:endParaRPr>
        </a:p>
      </xdr:txBody>
    </xdr:sp>
    <xdr:clientData/>
  </xdr:oneCellAnchor>
  <xdr:oneCellAnchor>
    <xdr:from>
      <xdr:col>0</xdr:col>
      <xdr:colOff>0</xdr:colOff>
      <xdr:row>108</xdr:row>
      <xdr:rowOff>0</xdr:rowOff>
    </xdr:from>
    <xdr:ext cx="3571875" cy="387286"/>
    <xdr:sp macro="" textlink="">
      <xdr:nvSpPr>
        <xdr:cNvPr id="14" name="Textfeld 13">
          <a:extLst>
            <a:ext uri="{FF2B5EF4-FFF2-40B4-BE49-F238E27FC236}">
              <a16:creationId xmlns:a16="http://schemas.microsoft.com/office/drawing/2014/main" id="{00000000-0008-0000-0000-00000E000000}"/>
            </a:ext>
          </a:extLst>
        </xdr:cNvPr>
        <xdr:cNvSpPr txBox="1"/>
      </xdr:nvSpPr>
      <xdr:spPr>
        <a:xfrm>
          <a:off x="762000" y="17849850"/>
          <a:ext cx="3571875" cy="387286"/>
        </a:xfrm>
        <a:prstGeom prst="rect">
          <a:avLst/>
        </a:prstGeom>
        <a:solidFill>
          <a:schemeClr val="lt1"/>
        </a:solidFill>
        <a:ln w="12700"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spAutoFit/>
        </a:bodyPr>
        <a:lstStyle/>
        <a:p>
          <a:pPr marL="0" marR="0" indent="0" defTabSz="914400" eaLnBrk="1" fontAlgn="auto" latinLnBrk="0" hangingPunct="1">
            <a:lnSpc>
              <a:spcPct val="100000"/>
            </a:lnSpc>
            <a:spcBef>
              <a:spcPts val="0"/>
            </a:spcBef>
            <a:spcAft>
              <a:spcPts val="0"/>
            </a:spcAft>
            <a:buClrTx/>
            <a:buSzTx/>
            <a:buFontTx/>
            <a:buNone/>
            <a:tabLst/>
            <a:defRPr/>
          </a:pPr>
          <a:r>
            <a:rPr lang="de-DE" sz="1000" b="0">
              <a:latin typeface="Arial" pitchFamily="34" charset="0"/>
              <a:cs typeface="Arial" pitchFamily="34" charset="0"/>
            </a:rPr>
            <a:t>Ermitteln Sie den Soll-Bestand</a:t>
          </a:r>
          <a:r>
            <a:rPr lang="de-DE" sz="1000" b="0" baseline="0">
              <a:latin typeface="Arial" pitchFamily="34" charset="0"/>
              <a:cs typeface="Arial" pitchFamily="34" charset="0"/>
            </a:rPr>
            <a:t> und die Bestell-Menge.</a:t>
          </a:r>
        </a:p>
        <a:p>
          <a:pPr marL="0" marR="0" indent="0" defTabSz="914400" eaLnBrk="1" fontAlgn="auto" latinLnBrk="0" hangingPunct="1">
            <a:lnSpc>
              <a:spcPct val="100000"/>
            </a:lnSpc>
            <a:spcBef>
              <a:spcPts val="0"/>
            </a:spcBef>
            <a:spcAft>
              <a:spcPts val="0"/>
            </a:spcAft>
            <a:buClrTx/>
            <a:buSzTx/>
            <a:buFontTx/>
            <a:buNone/>
            <a:tabLst/>
            <a:defRPr/>
          </a:pPr>
          <a:r>
            <a:rPr lang="de-DE" sz="1000" b="0">
              <a:latin typeface="Arial" pitchFamily="34" charset="0"/>
              <a:cs typeface="Arial" pitchFamily="34" charset="0"/>
            </a:rPr>
            <a:t>Verwenden Sie Namen für die Spalten C, D und E.</a:t>
          </a:r>
        </a:p>
      </xdr:txBody>
    </xdr:sp>
    <xdr:clientData/>
  </xdr:oneCellAnchor>
  <xdr:oneCellAnchor>
    <xdr:from>
      <xdr:col>0</xdr:col>
      <xdr:colOff>0</xdr:colOff>
      <xdr:row>54</xdr:row>
      <xdr:rowOff>0</xdr:rowOff>
    </xdr:from>
    <xdr:ext cx="2362199" cy="682238"/>
    <xdr:sp macro="" textlink="">
      <xdr:nvSpPr>
        <xdr:cNvPr id="16" name="Textfeld 15">
          <a:extLst>
            <a:ext uri="{FF2B5EF4-FFF2-40B4-BE49-F238E27FC236}">
              <a16:creationId xmlns:a16="http://schemas.microsoft.com/office/drawing/2014/main" id="{00000000-0008-0000-0000-000010000000}"/>
            </a:ext>
          </a:extLst>
        </xdr:cNvPr>
        <xdr:cNvSpPr txBox="1"/>
      </xdr:nvSpPr>
      <xdr:spPr>
        <a:xfrm>
          <a:off x="762000" y="8943975"/>
          <a:ext cx="2362199" cy="682238"/>
        </a:xfrm>
        <a:prstGeom prst="rect">
          <a:avLst/>
        </a:prstGeom>
        <a:solidFill>
          <a:schemeClr val="lt1"/>
        </a:solidFill>
        <a:ln w="12700"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spAutoFit/>
        </a:bodyPr>
        <a:lstStyle/>
        <a:p>
          <a:pPr marL="0" marR="0" indent="0" defTabSz="914400" eaLnBrk="1" fontAlgn="auto" latinLnBrk="0" hangingPunct="1">
            <a:lnSpc>
              <a:spcPct val="100000"/>
            </a:lnSpc>
            <a:spcBef>
              <a:spcPts val="0"/>
            </a:spcBef>
            <a:spcAft>
              <a:spcPts val="0"/>
            </a:spcAft>
            <a:buClrTx/>
            <a:buSzTx/>
            <a:buFontTx/>
            <a:buNone/>
            <a:tabLst/>
            <a:defRPr/>
          </a:pPr>
          <a:r>
            <a:rPr lang="de-DE" sz="1000" b="0">
              <a:latin typeface="Arial" pitchFamily="34" charset="0"/>
              <a:cs typeface="Arial" pitchFamily="34" charset="0"/>
            </a:rPr>
            <a:t>Für Mitglieder</a:t>
          </a:r>
          <a:r>
            <a:rPr lang="de-DE" sz="1000" b="0" baseline="0">
              <a:latin typeface="Arial" pitchFamily="34" charset="0"/>
              <a:cs typeface="Arial" pitchFamily="34" charset="0"/>
            </a:rPr>
            <a:t> ist der Beitrag 20 €, für Nichtmitglieder 30 €.</a:t>
          </a:r>
        </a:p>
        <a:p>
          <a:pPr marL="0" marR="0" indent="0" defTabSz="914400" eaLnBrk="1" fontAlgn="auto" latinLnBrk="0" hangingPunct="1">
            <a:lnSpc>
              <a:spcPct val="100000"/>
            </a:lnSpc>
            <a:spcBef>
              <a:spcPts val="0"/>
            </a:spcBef>
            <a:spcAft>
              <a:spcPts val="0"/>
            </a:spcAft>
            <a:buClrTx/>
            <a:buSzTx/>
            <a:buFontTx/>
            <a:buNone/>
            <a:tabLst/>
            <a:defRPr/>
          </a:pPr>
          <a:r>
            <a:rPr lang="de-DE" sz="1000" b="0" baseline="0">
              <a:latin typeface="Arial" pitchFamily="34" charset="0"/>
              <a:cs typeface="Arial" pitchFamily="34" charset="0"/>
            </a:rPr>
            <a:t>Die Teilnahme an Gruppe 2 kostet 10 € zusätzlich.</a:t>
          </a:r>
        </a:p>
      </xdr:txBody>
    </xdr:sp>
    <xdr:clientData/>
  </xdr:oneCellAnchor>
  <xdr:oneCellAnchor>
    <xdr:from>
      <xdr:col>0</xdr:col>
      <xdr:colOff>0</xdr:colOff>
      <xdr:row>123</xdr:row>
      <xdr:rowOff>0</xdr:rowOff>
    </xdr:from>
    <xdr:ext cx="3571875" cy="387286"/>
    <xdr:sp macro="" textlink="">
      <xdr:nvSpPr>
        <xdr:cNvPr id="12" name="Textfeld 11">
          <a:extLst>
            <a:ext uri="{FF2B5EF4-FFF2-40B4-BE49-F238E27FC236}">
              <a16:creationId xmlns:a16="http://schemas.microsoft.com/office/drawing/2014/main" id="{00000000-0008-0000-0000-00000C000000}"/>
            </a:ext>
          </a:extLst>
        </xdr:cNvPr>
        <xdr:cNvSpPr txBox="1"/>
      </xdr:nvSpPr>
      <xdr:spPr>
        <a:xfrm>
          <a:off x="762000" y="20297775"/>
          <a:ext cx="3571875" cy="387286"/>
        </a:xfrm>
        <a:prstGeom prst="rect">
          <a:avLst/>
        </a:prstGeom>
        <a:solidFill>
          <a:schemeClr val="lt1"/>
        </a:solidFill>
        <a:ln w="12700"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spAutoFit/>
        </a:bodyPr>
        <a:lstStyle/>
        <a:p>
          <a:pPr marL="0" marR="0" indent="0" defTabSz="914400" eaLnBrk="1" fontAlgn="auto" latinLnBrk="0" hangingPunct="1">
            <a:lnSpc>
              <a:spcPct val="100000"/>
            </a:lnSpc>
            <a:spcBef>
              <a:spcPts val="0"/>
            </a:spcBef>
            <a:spcAft>
              <a:spcPts val="0"/>
            </a:spcAft>
            <a:buClrTx/>
            <a:buSzTx/>
            <a:buFontTx/>
            <a:buNone/>
            <a:tabLst/>
            <a:defRPr/>
          </a:pPr>
          <a:r>
            <a:rPr lang="de-DE" sz="1000" b="0">
              <a:latin typeface="Arial" pitchFamily="34" charset="0"/>
              <a:cs typeface="Arial" pitchFamily="34" charset="0"/>
            </a:rPr>
            <a:t>Be einem Umsatz von mehr als 1.000</a:t>
          </a:r>
          <a:r>
            <a:rPr lang="de-DE" sz="1000" b="0" baseline="0">
              <a:latin typeface="Arial" pitchFamily="34" charset="0"/>
              <a:cs typeface="Arial" pitchFamily="34" charset="0"/>
            </a:rPr>
            <a:t> € soll ein Rabatt von 10% ermittelt werden.</a:t>
          </a:r>
          <a:endParaRPr lang="de-DE" sz="1000" b="0">
            <a:latin typeface="Arial" pitchFamily="34" charset="0"/>
            <a:cs typeface="Arial" pitchFamily="34" charset="0"/>
          </a:endParaRPr>
        </a:p>
      </xdr:txBody>
    </xdr:sp>
    <xdr:clientData/>
  </xdr:oneCellAnchor>
  <xdr:oneCellAnchor>
    <xdr:from>
      <xdr:col>0</xdr:col>
      <xdr:colOff>0</xdr:colOff>
      <xdr:row>138</xdr:row>
      <xdr:rowOff>0</xdr:rowOff>
    </xdr:from>
    <xdr:ext cx="3571875" cy="387286"/>
    <xdr:sp macro="" textlink="">
      <xdr:nvSpPr>
        <xdr:cNvPr id="15" name="Textfeld 14">
          <a:extLst>
            <a:ext uri="{FF2B5EF4-FFF2-40B4-BE49-F238E27FC236}">
              <a16:creationId xmlns:a16="http://schemas.microsoft.com/office/drawing/2014/main" id="{00000000-0008-0000-0000-00000F000000}"/>
            </a:ext>
          </a:extLst>
        </xdr:cNvPr>
        <xdr:cNvSpPr txBox="1"/>
      </xdr:nvSpPr>
      <xdr:spPr>
        <a:xfrm>
          <a:off x="762000" y="22888575"/>
          <a:ext cx="3571875" cy="387286"/>
        </a:xfrm>
        <a:prstGeom prst="rect">
          <a:avLst/>
        </a:prstGeom>
        <a:solidFill>
          <a:schemeClr val="lt1"/>
        </a:solidFill>
        <a:ln w="12700"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spAutoFit/>
        </a:bodyPr>
        <a:lstStyle/>
        <a:p>
          <a:pPr marL="0" marR="0" indent="0" defTabSz="914400" eaLnBrk="1" fontAlgn="auto" latinLnBrk="0" hangingPunct="1">
            <a:lnSpc>
              <a:spcPct val="100000"/>
            </a:lnSpc>
            <a:spcBef>
              <a:spcPts val="0"/>
            </a:spcBef>
            <a:spcAft>
              <a:spcPts val="0"/>
            </a:spcAft>
            <a:buClrTx/>
            <a:buSzTx/>
            <a:buFontTx/>
            <a:buNone/>
            <a:tabLst/>
            <a:defRPr/>
          </a:pPr>
          <a:r>
            <a:rPr lang="de-DE" sz="1000" b="0">
              <a:latin typeface="Arial" pitchFamily="34" charset="0"/>
              <a:cs typeface="Arial" pitchFamily="34" charset="0"/>
            </a:rPr>
            <a:t>Sie gewähren einen Skonto von 2%</a:t>
          </a:r>
          <a:r>
            <a:rPr lang="de-DE" sz="1000" b="0" baseline="0">
              <a:latin typeface="Arial" pitchFamily="34" charset="0"/>
              <a:cs typeface="Arial" pitchFamily="34" charset="0"/>
            </a:rPr>
            <a:t> bei Zahlung innerhalb von 30 Tagen. Ermitteln Sie den Skonto-Betrag!</a:t>
          </a:r>
          <a:endParaRPr lang="de-DE" sz="1000" b="0">
            <a:latin typeface="Arial" pitchFamily="34" charset="0"/>
            <a:cs typeface="Arial" pitchFamily="34" charset="0"/>
          </a:endParaRPr>
        </a:p>
      </xdr:txBody>
    </xdr:sp>
    <xdr:clientData/>
  </xdr:oneCellAnchor>
</xdr:wsDr>
</file>

<file path=xl/drawings/drawing10.xml><?xml version="1.0" encoding="utf-8"?>
<xdr:wsDr xmlns:xdr="http://schemas.openxmlformats.org/drawingml/2006/spreadsheetDrawing" xmlns:a="http://schemas.openxmlformats.org/drawingml/2006/main">
  <xdr:oneCellAnchor>
    <xdr:from>
      <xdr:col>0</xdr:col>
      <xdr:colOff>0</xdr:colOff>
      <xdr:row>34</xdr:row>
      <xdr:rowOff>0</xdr:rowOff>
    </xdr:from>
    <xdr:ext cx="2667000" cy="879215"/>
    <xdr:sp macro="" textlink="">
      <xdr:nvSpPr>
        <xdr:cNvPr id="2" name="Textfeld 1">
          <a:extLst>
            <a:ext uri="{FF2B5EF4-FFF2-40B4-BE49-F238E27FC236}">
              <a16:creationId xmlns:a16="http://schemas.microsoft.com/office/drawing/2014/main" id="{00000000-0008-0000-0900-000002000000}"/>
            </a:ext>
          </a:extLst>
        </xdr:cNvPr>
        <xdr:cNvSpPr txBox="1"/>
      </xdr:nvSpPr>
      <xdr:spPr>
        <a:xfrm>
          <a:off x="0" y="6200775"/>
          <a:ext cx="2667000" cy="879215"/>
        </a:xfrm>
        <a:prstGeom prst="rect">
          <a:avLst/>
        </a:prstGeom>
        <a:solidFill>
          <a:schemeClr val="lt1"/>
        </a:solidFill>
        <a:ln w="12700" cmpd="sng">
          <a:solidFill>
            <a:schemeClr val="accent1"/>
          </a:solidFill>
        </a:ln>
      </xdr:spPr>
      <xdr:style>
        <a:lnRef idx="0">
          <a:scrgbClr r="0" g="0" b="0"/>
        </a:lnRef>
        <a:fillRef idx="0">
          <a:scrgbClr r="0" g="0" b="0"/>
        </a:fillRef>
        <a:effectRef idx="0">
          <a:scrgbClr r="0" g="0" b="0"/>
        </a:effectRef>
        <a:fontRef idx="minor">
          <a:schemeClr val="dk1"/>
        </a:fontRef>
      </xdr:style>
      <xdr:txBody>
        <a:bodyPr vertOverflow="clip" wrap="square" rtlCol="0" anchor="t">
          <a:spAutoFit/>
        </a:bodyPr>
        <a:lstStyle/>
        <a:p>
          <a:pPr marL="0" marR="0" indent="0" defTabSz="914400" eaLnBrk="1" fontAlgn="auto" latinLnBrk="0" hangingPunct="1">
            <a:lnSpc>
              <a:spcPct val="100000"/>
            </a:lnSpc>
            <a:spcBef>
              <a:spcPts val="0"/>
            </a:spcBef>
            <a:spcAft>
              <a:spcPts val="0"/>
            </a:spcAft>
            <a:buClrTx/>
            <a:buSzTx/>
            <a:buFontTx/>
            <a:buNone/>
            <a:tabLst/>
            <a:defRPr/>
          </a:pPr>
          <a:r>
            <a:rPr lang="de-DE" sz="1100" b="0">
              <a:solidFill>
                <a:schemeClr val="dk1"/>
              </a:solidFill>
              <a:latin typeface="+mn-lt"/>
              <a:ea typeface="+mn-ea"/>
              <a:cs typeface="+mn-cs"/>
            </a:rPr>
            <a:t>Ermitteln Sie die</a:t>
          </a:r>
          <a:r>
            <a:rPr lang="de-DE" sz="1100" b="0" baseline="0">
              <a:solidFill>
                <a:schemeClr val="dk1"/>
              </a:solidFill>
              <a:latin typeface="+mn-lt"/>
              <a:ea typeface="+mn-ea"/>
              <a:cs typeface="+mn-cs"/>
            </a:rPr>
            <a:t> Anzahl der Gruppe 1 und der Gruppe 2.</a:t>
          </a:r>
          <a:endParaRPr lang="de-DE" sz="1000" b="0">
            <a:latin typeface="Arial" pitchFamily="34" charset="0"/>
            <a:cs typeface="Arial" pitchFamily="34" charset="0"/>
          </a:endParaRPr>
        </a:p>
        <a:p>
          <a:pPr marL="0" marR="0" indent="0" defTabSz="914400" eaLnBrk="1" fontAlgn="auto" latinLnBrk="0" hangingPunct="1">
            <a:lnSpc>
              <a:spcPct val="100000"/>
            </a:lnSpc>
            <a:spcBef>
              <a:spcPts val="0"/>
            </a:spcBef>
            <a:spcAft>
              <a:spcPts val="0"/>
            </a:spcAft>
            <a:buClrTx/>
            <a:buSzTx/>
            <a:buFontTx/>
            <a:buNone/>
            <a:tabLst/>
            <a:defRPr/>
          </a:pPr>
          <a:r>
            <a:rPr lang="de-DE" sz="1000" b="0">
              <a:latin typeface="Arial" pitchFamily="34" charset="0"/>
              <a:cs typeface="Arial" pitchFamily="34" charset="0"/>
            </a:rPr>
            <a:t>Ermitteln Sie die</a:t>
          </a:r>
          <a:r>
            <a:rPr lang="de-DE" sz="1000" b="0" baseline="0">
              <a:latin typeface="Arial" pitchFamily="34" charset="0"/>
              <a:cs typeface="Arial" pitchFamily="34" charset="0"/>
            </a:rPr>
            <a:t> Anzahl der Mitglieder und der Nichtmitglieder jeweils für Gruppe 1 und für Gruppe 2.</a:t>
          </a:r>
          <a:endParaRPr lang="de-DE" sz="1000" b="0">
            <a:latin typeface="Arial" pitchFamily="34" charset="0"/>
            <a:cs typeface="Arial" pitchFamily="34" charset="0"/>
          </a:endParaRPr>
        </a:p>
      </xdr:txBody>
    </xdr:sp>
    <xdr:clientData/>
  </xdr:oneCellAnchor>
  <xdr:oneCellAnchor>
    <xdr:from>
      <xdr:col>0</xdr:col>
      <xdr:colOff>0</xdr:colOff>
      <xdr:row>12</xdr:row>
      <xdr:rowOff>0</xdr:rowOff>
    </xdr:from>
    <xdr:ext cx="1476375" cy="436786"/>
    <xdr:sp macro="" textlink="">
      <xdr:nvSpPr>
        <xdr:cNvPr id="3" name="Textfeld 2">
          <a:extLst>
            <a:ext uri="{FF2B5EF4-FFF2-40B4-BE49-F238E27FC236}">
              <a16:creationId xmlns:a16="http://schemas.microsoft.com/office/drawing/2014/main" id="{00000000-0008-0000-0900-000003000000}"/>
            </a:ext>
          </a:extLst>
        </xdr:cNvPr>
        <xdr:cNvSpPr txBox="1"/>
      </xdr:nvSpPr>
      <xdr:spPr>
        <a:xfrm>
          <a:off x="0" y="2638425"/>
          <a:ext cx="1476375" cy="436786"/>
        </a:xfrm>
        <a:prstGeom prst="rect">
          <a:avLst/>
        </a:prstGeom>
        <a:solidFill>
          <a:schemeClr val="lt1"/>
        </a:solidFill>
        <a:ln w="12700" cmpd="sng">
          <a:solidFill>
            <a:schemeClr val="accent1"/>
          </a:solidFill>
        </a:ln>
      </xdr:spPr>
      <xdr:style>
        <a:lnRef idx="0">
          <a:scrgbClr r="0" g="0" b="0"/>
        </a:lnRef>
        <a:fillRef idx="0">
          <a:scrgbClr r="0" g="0" b="0"/>
        </a:fillRef>
        <a:effectRef idx="0">
          <a:scrgbClr r="0" g="0" b="0"/>
        </a:effectRef>
        <a:fontRef idx="minor">
          <a:schemeClr val="dk1"/>
        </a:fontRef>
      </xdr:style>
      <xdr:txBody>
        <a:bodyPr vertOverflow="clip" wrap="square" rtlCol="0" anchor="t">
          <a:spAutoFit/>
        </a:bodyPr>
        <a:lstStyle/>
        <a:p>
          <a:pPr marL="0" marR="0" indent="0" defTabSz="914400" eaLnBrk="1" fontAlgn="auto" latinLnBrk="0" hangingPunct="1">
            <a:lnSpc>
              <a:spcPct val="100000"/>
            </a:lnSpc>
            <a:spcBef>
              <a:spcPts val="0"/>
            </a:spcBef>
            <a:spcAft>
              <a:spcPts val="0"/>
            </a:spcAft>
            <a:buClrTx/>
            <a:buSzTx/>
            <a:buFontTx/>
            <a:buNone/>
            <a:tabLst/>
            <a:defRPr/>
          </a:pPr>
          <a:r>
            <a:rPr lang="de-DE" sz="1100" b="0">
              <a:solidFill>
                <a:schemeClr val="dk1"/>
              </a:solidFill>
              <a:latin typeface="+mn-lt"/>
              <a:ea typeface="+mn-ea"/>
              <a:cs typeface="+mn-cs"/>
            </a:rPr>
            <a:t>Ermitteln Sie die</a:t>
          </a:r>
          <a:r>
            <a:rPr lang="de-DE" sz="1100" b="0" baseline="0">
              <a:solidFill>
                <a:schemeClr val="dk1"/>
              </a:solidFill>
              <a:latin typeface="+mn-lt"/>
              <a:ea typeface="+mn-ea"/>
              <a:cs typeface="+mn-cs"/>
            </a:rPr>
            <a:t> Anzahl der Fehltage.</a:t>
          </a:r>
          <a:endParaRPr lang="de-DE" sz="1000" b="0">
            <a:latin typeface="Arial" pitchFamily="34" charset="0"/>
            <a:cs typeface="Arial" pitchFamily="34" charset="0"/>
          </a:endParaRPr>
        </a:p>
      </xdr:txBody>
    </xdr:sp>
    <xdr:clientData/>
  </xdr:oneCellAnchor>
</xdr:wsDr>
</file>

<file path=xl/drawings/drawing11.xml><?xml version="1.0" encoding="utf-8"?>
<xdr:wsDr xmlns:xdr="http://schemas.openxmlformats.org/drawingml/2006/spreadsheetDrawing" xmlns:a="http://schemas.openxmlformats.org/drawingml/2006/main">
  <xdr:oneCellAnchor>
    <xdr:from>
      <xdr:col>4</xdr:col>
      <xdr:colOff>0</xdr:colOff>
      <xdr:row>9</xdr:row>
      <xdr:rowOff>0</xdr:rowOff>
    </xdr:from>
    <xdr:ext cx="2057400" cy="387286"/>
    <xdr:sp macro="" textlink="">
      <xdr:nvSpPr>
        <xdr:cNvPr id="3" name="Textfeld 2">
          <a:extLst>
            <a:ext uri="{FF2B5EF4-FFF2-40B4-BE49-F238E27FC236}">
              <a16:creationId xmlns:a16="http://schemas.microsoft.com/office/drawing/2014/main" id="{00000000-0008-0000-0A00-000003000000}"/>
            </a:ext>
          </a:extLst>
        </xdr:cNvPr>
        <xdr:cNvSpPr txBox="1"/>
      </xdr:nvSpPr>
      <xdr:spPr>
        <a:xfrm>
          <a:off x="2962275" y="1533525"/>
          <a:ext cx="2057400" cy="387286"/>
        </a:xfrm>
        <a:prstGeom prst="rect">
          <a:avLst/>
        </a:prstGeom>
        <a:solidFill>
          <a:schemeClr val="lt1"/>
        </a:solidFill>
        <a:ln w="12700" cmpd="sng">
          <a:solidFill>
            <a:schemeClr val="accent1"/>
          </a:solidFill>
        </a:ln>
      </xdr:spPr>
      <xdr:style>
        <a:lnRef idx="0">
          <a:scrgbClr r="0" g="0" b="0"/>
        </a:lnRef>
        <a:fillRef idx="0">
          <a:scrgbClr r="0" g="0" b="0"/>
        </a:fillRef>
        <a:effectRef idx="0">
          <a:scrgbClr r="0" g="0" b="0"/>
        </a:effectRef>
        <a:fontRef idx="minor">
          <a:schemeClr val="dk1"/>
        </a:fontRef>
      </xdr:style>
      <xdr:txBody>
        <a:bodyPr vertOverflow="clip" wrap="square" rtlCol="0" anchor="t">
          <a:spAutoFit/>
        </a:bodyPr>
        <a:lstStyle/>
        <a:p>
          <a:pPr marL="0" marR="0" indent="0" defTabSz="914400" eaLnBrk="1" fontAlgn="auto" latinLnBrk="0" hangingPunct="1">
            <a:lnSpc>
              <a:spcPct val="100000"/>
            </a:lnSpc>
            <a:spcBef>
              <a:spcPts val="0"/>
            </a:spcBef>
            <a:spcAft>
              <a:spcPts val="0"/>
            </a:spcAft>
            <a:buClrTx/>
            <a:buSzTx/>
            <a:buFontTx/>
            <a:buNone/>
            <a:tabLst/>
            <a:defRPr/>
          </a:pPr>
          <a:r>
            <a:rPr lang="de-DE" sz="1000" b="0">
              <a:latin typeface="Arial" pitchFamily="34" charset="0"/>
              <a:cs typeface="Arial" pitchFamily="34" charset="0"/>
            </a:rPr>
            <a:t>Ermitteln Sie den</a:t>
          </a:r>
          <a:r>
            <a:rPr lang="de-DE" sz="1000" b="0" baseline="0">
              <a:latin typeface="Arial" pitchFamily="34" charset="0"/>
              <a:cs typeface="Arial" pitchFamily="34" charset="0"/>
            </a:rPr>
            <a:t> Umsatz je Region.</a:t>
          </a:r>
          <a:endParaRPr lang="de-DE" sz="1000" b="0">
            <a:latin typeface="Arial" pitchFamily="34" charset="0"/>
            <a:cs typeface="Arial" pitchFamily="34" charset="0"/>
          </a:endParaRPr>
        </a:p>
      </xdr:txBody>
    </xdr:sp>
    <xdr:clientData/>
  </xdr:oneCellAnchor>
  <xdr:oneCellAnchor>
    <xdr:from>
      <xdr:col>0</xdr:col>
      <xdr:colOff>0</xdr:colOff>
      <xdr:row>28</xdr:row>
      <xdr:rowOff>0</xdr:rowOff>
    </xdr:from>
    <xdr:ext cx="3076575" cy="387286"/>
    <xdr:sp macro="" textlink="">
      <xdr:nvSpPr>
        <xdr:cNvPr id="5" name="Textfeld 4">
          <a:extLst>
            <a:ext uri="{FF2B5EF4-FFF2-40B4-BE49-F238E27FC236}">
              <a16:creationId xmlns:a16="http://schemas.microsoft.com/office/drawing/2014/main" id="{15E34E22-ADDF-478A-A02E-391FD05EB622}"/>
            </a:ext>
          </a:extLst>
        </xdr:cNvPr>
        <xdr:cNvSpPr txBox="1"/>
      </xdr:nvSpPr>
      <xdr:spPr>
        <a:xfrm>
          <a:off x="676275" y="4610100"/>
          <a:ext cx="3076575" cy="387286"/>
        </a:xfrm>
        <a:prstGeom prst="rect">
          <a:avLst/>
        </a:prstGeom>
        <a:solidFill>
          <a:schemeClr val="lt1"/>
        </a:solidFill>
        <a:ln w="12700" cmpd="sng">
          <a:solidFill>
            <a:schemeClr val="accent1"/>
          </a:solidFill>
        </a:ln>
      </xdr:spPr>
      <xdr:style>
        <a:lnRef idx="0">
          <a:scrgbClr r="0" g="0" b="0"/>
        </a:lnRef>
        <a:fillRef idx="0">
          <a:scrgbClr r="0" g="0" b="0"/>
        </a:fillRef>
        <a:effectRef idx="0">
          <a:scrgbClr r="0" g="0" b="0"/>
        </a:effectRef>
        <a:fontRef idx="minor">
          <a:schemeClr val="dk1"/>
        </a:fontRef>
      </xdr:style>
      <xdr:txBody>
        <a:bodyPr vertOverflow="clip" wrap="square" rtlCol="0" anchor="t">
          <a:spAutoFit/>
        </a:bodyPr>
        <a:lstStyle/>
        <a:p>
          <a:pPr marL="0" marR="0" indent="0" defTabSz="914400" eaLnBrk="1" fontAlgn="auto" latinLnBrk="0" hangingPunct="1">
            <a:lnSpc>
              <a:spcPct val="100000"/>
            </a:lnSpc>
            <a:spcBef>
              <a:spcPts val="0"/>
            </a:spcBef>
            <a:spcAft>
              <a:spcPts val="0"/>
            </a:spcAft>
            <a:buClrTx/>
            <a:buSzTx/>
            <a:buFontTx/>
            <a:buNone/>
            <a:tabLst/>
            <a:defRPr/>
          </a:pPr>
          <a:r>
            <a:rPr lang="de-DE" sz="1000" b="0">
              <a:latin typeface="Arial" pitchFamily="34" charset="0"/>
              <a:cs typeface="Arial" pitchFamily="34" charset="0"/>
            </a:rPr>
            <a:t>Ermitteln Sie den</a:t>
          </a:r>
          <a:r>
            <a:rPr lang="de-DE" sz="1000" b="0" baseline="0">
              <a:latin typeface="Arial" pitchFamily="34" charset="0"/>
              <a:cs typeface="Arial" pitchFamily="34" charset="0"/>
            </a:rPr>
            <a:t> Umsatz nach den Kriterien Region und #Bestellungen.</a:t>
          </a:r>
          <a:endParaRPr lang="de-DE" sz="1000" b="0">
            <a:latin typeface="Arial" pitchFamily="34" charset="0"/>
            <a:cs typeface="Arial" pitchFamily="34" charset="0"/>
          </a:endParaRPr>
        </a:p>
      </xdr:txBody>
    </xdr:sp>
    <xdr:clientData/>
  </xdr:oneCellAnchor>
</xdr:wsDr>
</file>

<file path=xl/drawings/drawing12.xml><?xml version="1.0" encoding="utf-8"?>
<xdr:wsDr xmlns:xdr="http://schemas.openxmlformats.org/drawingml/2006/spreadsheetDrawing" xmlns:a="http://schemas.openxmlformats.org/drawingml/2006/main">
  <xdr:twoCellAnchor>
    <xdr:from>
      <xdr:col>5</xdr:col>
      <xdr:colOff>0</xdr:colOff>
      <xdr:row>9</xdr:row>
      <xdr:rowOff>0</xdr:rowOff>
    </xdr:from>
    <xdr:to>
      <xdr:col>9</xdr:col>
      <xdr:colOff>171450</xdr:colOff>
      <xdr:row>11</xdr:row>
      <xdr:rowOff>123825</xdr:rowOff>
    </xdr:to>
    <xdr:sp macro="" textlink="">
      <xdr:nvSpPr>
        <xdr:cNvPr id="2" name="Textfeld 1">
          <a:extLst>
            <a:ext uri="{FF2B5EF4-FFF2-40B4-BE49-F238E27FC236}">
              <a16:creationId xmlns:a16="http://schemas.microsoft.com/office/drawing/2014/main" id="{00000000-0008-0000-0B00-000002000000}"/>
            </a:ext>
          </a:extLst>
        </xdr:cNvPr>
        <xdr:cNvSpPr txBox="1"/>
      </xdr:nvSpPr>
      <xdr:spPr>
        <a:xfrm>
          <a:off x="2962275" y="1533525"/>
          <a:ext cx="2057400" cy="447675"/>
        </a:xfrm>
        <a:prstGeom prst="rect">
          <a:avLst/>
        </a:prstGeom>
        <a:solidFill>
          <a:schemeClr val="lt1"/>
        </a:solidFill>
        <a:ln w="12700" cmpd="sng">
          <a:solidFill>
            <a:schemeClr val="accent1"/>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marL="0" marR="0" indent="0" defTabSz="914400" eaLnBrk="1" fontAlgn="auto" latinLnBrk="0" hangingPunct="1">
            <a:lnSpc>
              <a:spcPct val="100000"/>
            </a:lnSpc>
            <a:spcBef>
              <a:spcPts val="0"/>
            </a:spcBef>
            <a:spcAft>
              <a:spcPts val="0"/>
            </a:spcAft>
            <a:buClrTx/>
            <a:buSzTx/>
            <a:buFontTx/>
            <a:buNone/>
            <a:tabLst/>
            <a:defRPr/>
          </a:pPr>
          <a:r>
            <a:rPr lang="de-DE" sz="1000" b="0">
              <a:latin typeface="Arial" pitchFamily="34" charset="0"/>
              <a:cs typeface="Arial" pitchFamily="34" charset="0"/>
            </a:rPr>
            <a:t>Ermitteln Sie den</a:t>
          </a:r>
          <a:r>
            <a:rPr lang="de-DE" sz="1000" b="0" baseline="0">
              <a:latin typeface="Arial" pitchFamily="34" charset="0"/>
              <a:cs typeface="Arial" pitchFamily="34" charset="0"/>
            </a:rPr>
            <a:t> Umsatz je Kategorie..</a:t>
          </a:r>
          <a:endParaRPr lang="de-DE" sz="1000" b="0">
            <a:latin typeface="Arial" pitchFamily="34" charset="0"/>
            <a:cs typeface="Arial" pitchFamily="34" charset="0"/>
          </a:endParaRPr>
        </a:p>
      </xdr:txBody>
    </xdr:sp>
    <xdr:clientData/>
  </xdr:twoCellAnchor>
  <xdr:oneCellAnchor>
    <xdr:from>
      <xdr:col>0</xdr:col>
      <xdr:colOff>0</xdr:colOff>
      <xdr:row>28</xdr:row>
      <xdr:rowOff>57150</xdr:rowOff>
    </xdr:from>
    <xdr:ext cx="3076575" cy="387286"/>
    <xdr:sp macro="" textlink="">
      <xdr:nvSpPr>
        <xdr:cNvPr id="3" name="Textfeld 2">
          <a:extLst>
            <a:ext uri="{FF2B5EF4-FFF2-40B4-BE49-F238E27FC236}">
              <a16:creationId xmlns:a16="http://schemas.microsoft.com/office/drawing/2014/main" id="{00000000-0008-0000-0B00-000003000000}"/>
            </a:ext>
          </a:extLst>
        </xdr:cNvPr>
        <xdr:cNvSpPr txBox="1"/>
      </xdr:nvSpPr>
      <xdr:spPr>
        <a:xfrm>
          <a:off x="0" y="4667250"/>
          <a:ext cx="3076575" cy="387286"/>
        </a:xfrm>
        <a:prstGeom prst="rect">
          <a:avLst/>
        </a:prstGeom>
        <a:solidFill>
          <a:schemeClr val="lt1"/>
        </a:solidFill>
        <a:ln w="12700" cmpd="sng">
          <a:solidFill>
            <a:schemeClr val="accent1"/>
          </a:solidFill>
        </a:ln>
      </xdr:spPr>
      <xdr:style>
        <a:lnRef idx="0">
          <a:scrgbClr r="0" g="0" b="0"/>
        </a:lnRef>
        <a:fillRef idx="0">
          <a:scrgbClr r="0" g="0" b="0"/>
        </a:fillRef>
        <a:effectRef idx="0">
          <a:scrgbClr r="0" g="0" b="0"/>
        </a:effectRef>
        <a:fontRef idx="minor">
          <a:schemeClr val="dk1"/>
        </a:fontRef>
      </xdr:style>
      <xdr:txBody>
        <a:bodyPr vertOverflow="clip" wrap="square" rtlCol="0" anchor="t">
          <a:spAutoFit/>
        </a:bodyPr>
        <a:lstStyle/>
        <a:p>
          <a:pPr marL="0" marR="0" indent="0" defTabSz="914400" eaLnBrk="1" fontAlgn="auto" latinLnBrk="0" hangingPunct="1">
            <a:lnSpc>
              <a:spcPct val="100000"/>
            </a:lnSpc>
            <a:spcBef>
              <a:spcPts val="0"/>
            </a:spcBef>
            <a:spcAft>
              <a:spcPts val="0"/>
            </a:spcAft>
            <a:buClrTx/>
            <a:buSzTx/>
            <a:buFontTx/>
            <a:buNone/>
            <a:tabLst/>
            <a:defRPr/>
          </a:pPr>
          <a:r>
            <a:rPr lang="de-DE" sz="1000" b="0">
              <a:latin typeface="Arial" pitchFamily="34" charset="0"/>
              <a:cs typeface="Arial" pitchFamily="34" charset="0"/>
            </a:rPr>
            <a:t>Ermitteln Sie den</a:t>
          </a:r>
          <a:r>
            <a:rPr lang="de-DE" sz="1000" b="0" baseline="0">
              <a:latin typeface="Arial" pitchFamily="34" charset="0"/>
              <a:cs typeface="Arial" pitchFamily="34" charset="0"/>
            </a:rPr>
            <a:t> Umsatz nach den Kriterien Region und #Bestellungen.</a:t>
          </a:r>
          <a:endParaRPr lang="de-DE" sz="1000" b="0">
            <a:latin typeface="Arial" pitchFamily="34" charset="0"/>
            <a:cs typeface="Arial" pitchFamily="34" charset="0"/>
          </a:endParaRPr>
        </a:p>
      </xdr:txBody>
    </xdr:sp>
    <xdr:clientData/>
  </xdr:oneCellAnchor>
</xdr:wsDr>
</file>

<file path=xl/drawings/drawing13.xml><?xml version="1.0" encoding="utf-8"?>
<xdr:wsDr xmlns:xdr="http://schemas.openxmlformats.org/drawingml/2006/spreadsheetDrawing" xmlns:a="http://schemas.openxmlformats.org/drawingml/2006/main">
  <xdr:twoCellAnchor>
    <xdr:from>
      <xdr:col>0</xdr:col>
      <xdr:colOff>95250</xdr:colOff>
      <xdr:row>9</xdr:row>
      <xdr:rowOff>104774</xdr:rowOff>
    </xdr:from>
    <xdr:to>
      <xdr:col>3</xdr:col>
      <xdr:colOff>295275</xdr:colOff>
      <xdr:row>13</xdr:row>
      <xdr:rowOff>114299</xdr:rowOff>
    </xdr:to>
    <xdr:sp macro="" textlink="">
      <xdr:nvSpPr>
        <xdr:cNvPr id="4" name="Textfeld 3">
          <a:extLst>
            <a:ext uri="{FF2B5EF4-FFF2-40B4-BE49-F238E27FC236}">
              <a16:creationId xmlns:a16="http://schemas.microsoft.com/office/drawing/2014/main" id="{00000000-0008-0000-0C00-000004000000}"/>
            </a:ext>
          </a:extLst>
        </xdr:cNvPr>
        <xdr:cNvSpPr txBox="1"/>
      </xdr:nvSpPr>
      <xdr:spPr>
        <a:xfrm>
          <a:off x="95250" y="1619249"/>
          <a:ext cx="2133600" cy="6572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de-DE" sz="1100"/>
            <a:t>Vervollständigen</a:t>
          </a:r>
          <a:r>
            <a:rPr lang="de-DE" sz="1100" baseline="0"/>
            <a:t> Sie Spalte E. </a:t>
          </a:r>
          <a:r>
            <a:rPr lang="de-DE" sz="1100"/>
            <a:t>Verwenden Sie in Zelle E5 und E7 die Funktion RUNDEN.</a:t>
          </a:r>
        </a:p>
      </xdr:txBody>
    </xdr:sp>
    <xdr:clientData/>
  </xdr:twoCellAnchor>
</xdr:wsDr>
</file>

<file path=xl/drawings/drawing14.xml><?xml version="1.0" encoding="utf-8"?>
<xdr:wsDr xmlns:xdr="http://schemas.openxmlformats.org/drawingml/2006/spreadsheetDrawing" xmlns:a="http://schemas.openxmlformats.org/drawingml/2006/main">
  <xdr:twoCellAnchor>
    <xdr:from>
      <xdr:col>0</xdr:col>
      <xdr:colOff>0</xdr:colOff>
      <xdr:row>13</xdr:row>
      <xdr:rowOff>0</xdr:rowOff>
    </xdr:from>
    <xdr:to>
      <xdr:col>6</xdr:col>
      <xdr:colOff>9524</xdr:colOff>
      <xdr:row>15</xdr:row>
      <xdr:rowOff>123825</xdr:rowOff>
    </xdr:to>
    <xdr:sp macro="" textlink="">
      <xdr:nvSpPr>
        <xdr:cNvPr id="2" name="Textfeld 1">
          <a:extLst>
            <a:ext uri="{FF2B5EF4-FFF2-40B4-BE49-F238E27FC236}">
              <a16:creationId xmlns:a16="http://schemas.microsoft.com/office/drawing/2014/main" id="{00000000-0008-0000-0E00-000002000000}"/>
            </a:ext>
          </a:extLst>
        </xdr:cNvPr>
        <xdr:cNvSpPr txBox="1"/>
      </xdr:nvSpPr>
      <xdr:spPr>
        <a:xfrm>
          <a:off x="0" y="2105025"/>
          <a:ext cx="3571874" cy="447675"/>
        </a:xfrm>
        <a:prstGeom prst="rect">
          <a:avLst/>
        </a:prstGeom>
        <a:solidFill>
          <a:schemeClr val="lt1"/>
        </a:solidFill>
        <a:ln w="12700" cmpd="sng">
          <a:solidFill>
            <a:schemeClr val="accent1"/>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marL="0" marR="0" indent="0" defTabSz="914400" eaLnBrk="1" fontAlgn="auto" latinLnBrk="0" hangingPunct="1">
            <a:lnSpc>
              <a:spcPct val="100000"/>
            </a:lnSpc>
            <a:spcBef>
              <a:spcPts val="0"/>
            </a:spcBef>
            <a:spcAft>
              <a:spcPts val="0"/>
            </a:spcAft>
            <a:buClrTx/>
            <a:buSzTx/>
            <a:buFontTx/>
            <a:buNone/>
            <a:tabLst/>
            <a:defRPr/>
          </a:pPr>
          <a:r>
            <a:rPr lang="de-DE" sz="1000" b="0">
              <a:latin typeface="Arial" pitchFamily="34" charset="0"/>
              <a:cs typeface="Arial" pitchFamily="34" charset="0"/>
            </a:rPr>
            <a:t>Ermitteln Sie die Anzahl der anwesenden und nicht anwesenden Teilnehmer für</a:t>
          </a:r>
          <a:r>
            <a:rPr lang="de-DE" sz="1000" b="0" baseline="0">
              <a:latin typeface="Arial" pitchFamily="34" charset="0"/>
              <a:cs typeface="Arial" pitchFamily="34" charset="0"/>
            </a:rPr>
            <a:t> die jeweiligen Termine.</a:t>
          </a:r>
          <a:endParaRPr lang="de-DE" sz="1000" b="0">
            <a:latin typeface="Arial" pitchFamily="34" charset="0"/>
            <a:cs typeface="Arial" pitchFamily="34" charset="0"/>
          </a:endParaRPr>
        </a:p>
      </xdr:txBody>
    </xdr:sp>
    <xdr:clientData/>
  </xdr:twoCellAnchor>
</xdr:wsDr>
</file>

<file path=xl/drawings/drawing15.xml><?xml version="1.0" encoding="utf-8"?>
<xdr:wsDr xmlns:xdr="http://schemas.openxmlformats.org/drawingml/2006/spreadsheetDrawing" xmlns:a="http://schemas.openxmlformats.org/drawingml/2006/main">
  <xdr:twoCellAnchor>
    <xdr:from>
      <xdr:col>1</xdr:col>
      <xdr:colOff>0</xdr:colOff>
      <xdr:row>5</xdr:row>
      <xdr:rowOff>0</xdr:rowOff>
    </xdr:from>
    <xdr:to>
      <xdr:col>2</xdr:col>
      <xdr:colOff>2543174</xdr:colOff>
      <xdr:row>6</xdr:row>
      <xdr:rowOff>152400</xdr:rowOff>
    </xdr:to>
    <xdr:sp macro="" textlink="">
      <xdr:nvSpPr>
        <xdr:cNvPr id="2" name="Textfeld 1">
          <a:extLst>
            <a:ext uri="{FF2B5EF4-FFF2-40B4-BE49-F238E27FC236}">
              <a16:creationId xmlns:a16="http://schemas.microsoft.com/office/drawing/2014/main" id="{00000000-0008-0000-1200-000002000000}"/>
            </a:ext>
          </a:extLst>
        </xdr:cNvPr>
        <xdr:cNvSpPr txBox="1"/>
      </xdr:nvSpPr>
      <xdr:spPr>
        <a:xfrm>
          <a:off x="0" y="876300"/>
          <a:ext cx="3876674" cy="3143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de-DE" sz="1100"/>
            <a:t>Die Lösungen finden Sie in den ausgeblendeten Tabellenblättern.</a:t>
          </a:r>
        </a:p>
      </xdr:txBody>
    </xdr:sp>
    <xdr:clientData/>
  </xdr:twoCellAnchor>
  <xdr:twoCellAnchor editAs="oneCell">
    <xdr:from>
      <xdr:col>4</xdr:col>
      <xdr:colOff>0</xdr:colOff>
      <xdr:row>8</xdr:row>
      <xdr:rowOff>0</xdr:rowOff>
    </xdr:from>
    <xdr:to>
      <xdr:col>4</xdr:col>
      <xdr:colOff>2229161</xdr:colOff>
      <xdr:row>22</xdr:row>
      <xdr:rowOff>9843</xdr:rowOff>
    </xdr:to>
    <xdr:pic>
      <xdr:nvPicPr>
        <xdr:cNvPr id="3" name="Grafik 2">
          <a:extLst>
            <a:ext uri="{FF2B5EF4-FFF2-40B4-BE49-F238E27FC236}">
              <a16:creationId xmlns:a16="http://schemas.microsoft.com/office/drawing/2014/main" id="{00000000-0008-0000-1200-000003000000}"/>
            </a:ext>
          </a:extLst>
        </xdr:cNvPr>
        <xdr:cNvPicPr>
          <a:picLocks noChangeAspect="1"/>
        </xdr:cNvPicPr>
      </xdr:nvPicPr>
      <xdr:blipFill>
        <a:blip xmlns:r="http://schemas.openxmlformats.org/officeDocument/2006/relationships" r:embed="rId1" cstate="print"/>
        <a:stretch>
          <a:fillRect/>
        </a:stretch>
      </xdr:blipFill>
      <xdr:spPr>
        <a:xfrm>
          <a:off x="3990975" y="1362075"/>
          <a:ext cx="2229161" cy="2276793"/>
        </a:xfrm>
        <a:prstGeom prst="rect">
          <a:avLst/>
        </a:prstGeom>
        <a:solidFill>
          <a:schemeClr val="bg1"/>
        </a:solidFill>
        <a:ln w="25400">
          <a:solidFill>
            <a:srgbClr val="FF0000"/>
          </a:solidFill>
        </a:ln>
      </xdr:spPr>
    </xdr:pic>
    <xdr:clientData/>
  </xdr:twoCellAnchor>
  <xdr:twoCellAnchor>
    <xdr:from>
      <xdr:col>1</xdr:col>
      <xdr:colOff>0</xdr:colOff>
      <xdr:row>9</xdr:row>
      <xdr:rowOff>0</xdr:rowOff>
    </xdr:from>
    <xdr:to>
      <xdr:col>2</xdr:col>
      <xdr:colOff>2524124</xdr:colOff>
      <xdr:row>13</xdr:row>
      <xdr:rowOff>9525</xdr:rowOff>
    </xdr:to>
    <xdr:sp macro="" textlink="">
      <xdr:nvSpPr>
        <xdr:cNvPr id="4" name="Textfeld 3">
          <a:extLst>
            <a:ext uri="{FF2B5EF4-FFF2-40B4-BE49-F238E27FC236}">
              <a16:creationId xmlns:a16="http://schemas.microsoft.com/office/drawing/2014/main" id="{00000000-0008-0000-1200-000004000000}"/>
            </a:ext>
          </a:extLst>
        </xdr:cNvPr>
        <xdr:cNvSpPr txBox="1"/>
      </xdr:nvSpPr>
      <xdr:spPr>
        <a:xfrm>
          <a:off x="0" y="1524000"/>
          <a:ext cx="3857624" cy="6572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de-DE" sz="1100"/>
            <a:t>Mit der</a:t>
          </a:r>
          <a:r>
            <a:rPr lang="de-DE" sz="1100" baseline="0"/>
            <a:t> rechten Maustaste auf ein beliebiges Blattregister klicken,</a:t>
          </a:r>
        </a:p>
        <a:p>
          <a:r>
            <a:rPr lang="de-DE" sz="1100" baseline="0"/>
            <a:t>im Kontextmenü </a:t>
          </a:r>
          <a:r>
            <a:rPr lang="de-DE" sz="1100" b="1" i="0" u="sng" cap="small" baseline="0"/>
            <a:t>E</a:t>
          </a:r>
          <a:r>
            <a:rPr lang="de-DE" sz="1100" b="1" i="0" cap="small" baseline="0"/>
            <a:t>inblenden...</a:t>
          </a:r>
          <a:r>
            <a:rPr lang="de-DE" sz="1100" baseline="0"/>
            <a:t> auswählen.</a:t>
          </a:r>
          <a:endParaRPr lang="de-DE" sz="1100"/>
        </a:p>
      </xdr:txBody>
    </xdr:sp>
    <xdr:clientData/>
  </xdr:twoCellAnchor>
  <xdr:twoCellAnchor editAs="oneCell">
    <xdr:from>
      <xdr:col>4</xdr:col>
      <xdr:colOff>0</xdr:colOff>
      <xdr:row>23</xdr:row>
      <xdr:rowOff>0</xdr:rowOff>
    </xdr:from>
    <xdr:to>
      <xdr:col>4</xdr:col>
      <xdr:colOff>3010320</xdr:colOff>
      <xdr:row>34</xdr:row>
      <xdr:rowOff>124091</xdr:rowOff>
    </xdr:to>
    <xdr:pic>
      <xdr:nvPicPr>
        <xdr:cNvPr id="5" name="Grafik 4">
          <a:extLst>
            <a:ext uri="{FF2B5EF4-FFF2-40B4-BE49-F238E27FC236}">
              <a16:creationId xmlns:a16="http://schemas.microsoft.com/office/drawing/2014/main" id="{00000000-0008-0000-1200-000005000000}"/>
            </a:ext>
          </a:extLst>
        </xdr:cNvPr>
        <xdr:cNvPicPr>
          <a:picLocks noChangeAspect="1"/>
        </xdr:cNvPicPr>
      </xdr:nvPicPr>
      <xdr:blipFill>
        <a:blip xmlns:r="http://schemas.openxmlformats.org/officeDocument/2006/relationships" r:embed="rId2" cstate="print"/>
        <a:stretch>
          <a:fillRect/>
        </a:stretch>
      </xdr:blipFill>
      <xdr:spPr>
        <a:xfrm>
          <a:off x="3990975" y="3790950"/>
          <a:ext cx="3010320" cy="1905266"/>
        </a:xfrm>
        <a:prstGeom prst="rect">
          <a:avLst/>
        </a:prstGeom>
        <a:ln>
          <a:solidFill>
            <a:srgbClr val="FF0000"/>
          </a:solidFill>
        </a:ln>
      </xdr:spPr>
    </xdr:pic>
    <xdr:clientData/>
  </xdr:twoCellAnchor>
  <xdr:twoCellAnchor>
    <xdr:from>
      <xdr:col>1</xdr:col>
      <xdr:colOff>0</xdr:colOff>
      <xdr:row>23</xdr:row>
      <xdr:rowOff>0</xdr:rowOff>
    </xdr:from>
    <xdr:to>
      <xdr:col>2</xdr:col>
      <xdr:colOff>2524124</xdr:colOff>
      <xdr:row>27</xdr:row>
      <xdr:rowOff>9525</xdr:rowOff>
    </xdr:to>
    <xdr:sp macro="" textlink="">
      <xdr:nvSpPr>
        <xdr:cNvPr id="6" name="Textfeld 5">
          <a:extLst>
            <a:ext uri="{FF2B5EF4-FFF2-40B4-BE49-F238E27FC236}">
              <a16:creationId xmlns:a16="http://schemas.microsoft.com/office/drawing/2014/main" id="{00000000-0008-0000-1200-000006000000}"/>
            </a:ext>
          </a:extLst>
        </xdr:cNvPr>
        <xdr:cNvSpPr txBox="1"/>
      </xdr:nvSpPr>
      <xdr:spPr>
        <a:xfrm>
          <a:off x="0" y="3790950"/>
          <a:ext cx="3857624" cy="6572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de-DE" sz="1100"/>
            <a:t>Das Arbeitsblatt </a:t>
          </a:r>
          <a:r>
            <a:rPr lang="de-DE" sz="1100" baseline="0"/>
            <a:t>markieren, das Sie anzeigen wollen und auf OK klicken.</a:t>
          </a:r>
          <a:endParaRPr lang="de-DE" sz="1100"/>
        </a:p>
      </xdr:txBody>
    </xdr:sp>
    <xdr:clientData/>
  </xdr:twoCellAnchor>
  <xdr:twoCellAnchor>
    <xdr:from>
      <xdr:col>4</xdr:col>
      <xdr:colOff>1666875</xdr:colOff>
      <xdr:row>18</xdr:row>
      <xdr:rowOff>28575</xdr:rowOff>
    </xdr:from>
    <xdr:to>
      <xdr:col>4</xdr:col>
      <xdr:colOff>2447925</xdr:colOff>
      <xdr:row>20</xdr:row>
      <xdr:rowOff>95250</xdr:rowOff>
    </xdr:to>
    <xdr:sp macro="" textlink="">
      <xdr:nvSpPr>
        <xdr:cNvPr id="7" name="Pfeil nach links 6">
          <a:extLst>
            <a:ext uri="{FF2B5EF4-FFF2-40B4-BE49-F238E27FC236}">
              <a16:creationId xmlns:a16="http://schemas.microsoft.com/office/drawing/2014/main" id="{00000000-0008-0000-1200-000007000000}"/>
            </a:ext>
          </a:extLst>
        </xdr:cNvPr>
        <xdr:cNvSpPr/>
      </xdr:nvSpPr>
      <xdr:spPr>
        <a:xfrm>
          <a:off x="5657850" y="3009900"/>
          <a:ext cx="781050" cy="390525"/>
        </a:xfrm>
        <a:prstGeom prst="lef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lang="de-DE" sz="1100"/>
        </a:p>
      </xdr:txBody>
    </xdr:sp>
    <xdr:clientData/>
  </xdr:twoCellAnchor>
</xdr:wsDr>
</file>

<file path=xl/drawings/drawing16.xml><?xml version="1.0" encoding="utf-8"?>
<xdr:wsDr xmlns:xdr="http://schemas.openxmlformats.org/drawingml/2006/spreadsheetDrawing" xmlns:a="http://schemas.openxmlformats.org/drawingml/2006/main">
  <xdr:twoCellAnchor>
    <xdr:from>
      <xdr:col>0</xdr:col>
      <xdr:colOff>1</xdr:colOff>
      <xdr:row>5</xdr:row>
      <xdr:rowOff>19050</xdr:rowOff>
    </xdr:from>
    <xdr:to>
      <xdr:col>2</xdr:col>
      <xdr:colOff>0</xdr:colOff>
      <xdr:row>6</xdr:row>
      <xdr:rowOff>104775</xdr:rowOff>
    </xdr:to>
    <xdr:sp macro="" textlink="">
      <xdr:nvSpPr>
        <xdr:cNvPr id="2" name="Textfeld 1">
          <a:extLst>
            <a:ext uri="{FF2B5EF4-FFF2-40B4-BE49-F238E27FC236}">
              <a16:creationId xmlns:a16="http://schemas.microsoft.com/office/drawing/2014/main" id="{00000000-0008-0000-1400-000002000000}"/>
            </a:ext>
          </a:extLst>
        </xdr:cNvPr>
        <xdr:cNvSpPr txBox="1"/>
      </xdr:nvSpPr>
      <xdr:spPr>
        <a:xfrm>
          <a:off x="1" y="866775"/>
          <a:ext cx="4457699" cy="247650"/>
        </a:xfrm>
        <a:prstGeom prst="rect">
          <a:avLst/>
        </a:prstGeom>
        <a:solidFill>
          <a:schemeClr val="lt1"/>
        </a:solidFill>
        <a:ln w="12700"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marL="0" marR="0" indent="0" defTabSz="914400" eaLnBrk="1" fontAlgn="auto" latinLnBrk="0" hangingPunct="1">
            <a:lnSpc>
              <a:spcPct val="100000"/>
            </a:lnSpc>
            <a:spcBef>
              <a:spcPts val="0"/>
            </a:spcBef>
            <a:spcAft>
              <a:spcPts val="0"/>
            </a:spcAft>
            <a:buClrTx/>
            <a:buSzTx/>
            <a:buFontTx/>
            <a:buNone/>
            <a:tabLst/>
            <a:defRPr/>
          </a:pPr>
          <a:r>
            <a:rPr lang="de-DE" sz="1000" b="0">
              <a:latin typeface="Arial" pitchFamily="34" charset="0"/>
              <a:cs typeface="Arial" pitchFamily="34" charset="0"/>
            </a:rPr>
            <a:t>Textfeld</a:t>
          </a:r>
        </a:p>
      </xdr:txBody>
    </xdr:sp>
    <xdr:clientData/>
  </xdr:twoCellAnchor>
  <xdr:twoCellAnchor editAs="oneCell">
    <xdr:from>
      <xdr:col>3</xdr:col>
      <xdr:colOff>0</xdr:colOff>
      <xdr:row>3</xdr:row>
      <xdr:rowOff>0</xdr:rowOff>
    </xdr:from>
    <xdr:to>
      <xdr:col>3</xdr:col>
      <xdr:colOff>2076740</xdr:colOff>
      <xdr:row>9</xdr:row>
      <xdr:rowOff>66824</xdr:rowOff>
    </xdr:to>
    <xdr:pic>
      <xdr:nvPicPr>
        <xdr:cNvPr id="3" name="Grafik 2">
          <a:extLst>
            <a:ext uri="{FF2B5EF4-FFF2-40B4-BE49-F238E27FC236}">
              <a16:creationId xmlns:a16="http://schemas.microsoft.com/office/drawing/2014/main" id="{00000000-0008-0000-1400-000003000000}"/>
            </a:ext>
          </a:extLst>
        </xdr:cNvPr>
        <xdr:cNvPicPr>
          <a:picLocks noChangeAspect="1"/>
        </xdr:cNvPicPr>
      </xdr:nvPicPr>
      <xdr:blipFill>
        <a:blip xmlns:r="http://schemas.openxmlformats.org/officeDocument/2006/relationships" r:embed="rId1" cstate="print"/>
        <a:stretch>
          <a:fillRect/>
        </a:stretch>
      </xdr:blipFill>
      <xdr:spPr>
        <a:xfrm>
          <a:off x="4572000" y="523875"/>
          <a:ext cx="2076740" cy="1066949"/>
        </a:xfrm>
        <a:prstGeom prst="rect">
          <a:avLst/>
        </a:prstGeom>
        <a:solidFill>
          <a:schemeClr val="accent1"/>
        </a:solidFill>
        <a:ln w="25400">
          <a:solidFill>
            <a:schemeClr val="accent1"/>
          </a:solid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0</xdr:colOff>
      <xdr:row>11</xdr:row>
      <xdr:rowOff>161924</xdr:rowOff>
    </xdr:from>
    <xdr:to>
      <xdr:col>4</xdr:col>
      <xdr:colOff>1009649</xdr:colOff>
      <xdr:row>15</xdr:row>
      <xdr:rowOff>19049</xdr:rowOff>
    </xdr:to>
    <xdr:sp macro="" textlink="">
      <xdr:nvSpPr>
        <xdr:cNvPr id="2" name="Textfeld 1">
          <a:extLst>
            <a:ext uri="{FF2B5EF4-FFF2-40B4-BE49-F238E27FC236}">
              <a16:creationId xmlns:a16="http://schemas.microsoft.com/office/drawing/2014/main" id="{00000000-0008-0000-0100-000002000000}"/>
            </a:ext>
          </a:extLst>
        </xdr:cNvPr>
        <xdr:cNvSpPr txBox="1"/>
      </xdr:nvSpPr>
      <xdr:spPr>
        <a:xfrm>
          <a:off x="762000" y="1981199"/>
          <a:ext cx="2800349" cy="504825"/>
        </a:xfrm>
        <a:prstGeom prst="rect">
          <a:avLst/>
        </a:prstGeom>
        <a:solidFill>
          <a:schemeClr val="lt1"/>
        </a:solidFill>
        <a:ln w="12700"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marL="0" marR="0" indent="0" defTabSz="914400" eaLnBrk="1" fontAlgn="auto" latinLnBrk="0" hangingPunct="1">
            <a:lnSpc>
              <a:spcPct val="100000"/>
            </a:lnSpc>
            <a:spcBef>
              <a:spcPts val="0"/>
            </a:spcBef>
            <a:spcAft>
              <a:spcPts val="0"/>
            </a:spcAft>
            <a:buClrTx/>
            <a:buSzTx/>
            <a:buFontTx/>
            <a:buNone/>
            <a:tabLst/>
            <a:defRPr/>
          </a:pPr>
          <a:r>
            <a:rPr lang="de-DE" sz="1000" b="0">
              <a:latin typeface="Arial" pitchFamily="34" charset="0"/>
              <a:cs typeface="Arial" pitchFamily="34" charset="0"/>
            </a:rPr>
            <a:t>Mit einer Note besser als 5 ist </a:t>
          </a:r>
          <a:r>
            <a:rPr lang="de-DE" sz="1000" b="0" baseline="0">
              <a:latin typeface="Arial" pitchFamily="34" charset="0"/>
              <a:cs typeface="Arial" pitchFamily="34" charset="0"/>
            </a:rPr>
            <a:t>die Prüfung bestanden, ansonsten nicht bestanden.</a:t>
          </a:r>
          <a:endParaRPr lang="de-DE" sz="1000" b="0">
            <a:latin typeface="Arial" pitchFamily="34" charset="0"/>
            <a:cs typeface="Arial" pitchFamily="34" charset="0"/>
          </a:endParaRPr>
        </a:p>
      </xdr:txBody>
    </xdr:sp>
    <xdr:clientData/>
  </xdr:twoCellAnchor>
  <xdr:twoCellAnchor>
    <xdr:from>
      <xdr:col>1</xdr:col>
      <xdr:colOff>0</xdr:colOff>
      <xdr:row>86</xdr:row>
      <xdr:rowOff>0</xdr:rowOff>
    </xdr:from>
    <xdr:to>
      <xdr:col>4</xdr:col>
      <xdr:colOff>647699</xdr:colOff>
      <xdr:row>90</xdr:row>
      <xdr:rowOff>114300</xdr:rowOff>
    </xdr:to>
    <xdr:sp macro="" textlink="">
      <xdr:nvSpPr>
        <xdr:cNvPr id="3" name="Textfeld 2">
          <a:extLst>
            <a:ext uri="{FF2B5EF4-FFF2-40B4-BE49-F238E27FC236}">
              <a16:creationId xmlns:a16="http://schemas.microsoft.com/office/drawing/2014/main" id="{00000000-0008-0000-0100-000003000000}"/>
            </a:ext>
          </a:extLst>
        </xdr:cNvPr>
        <xdr:cNvSpPr txBox="1"/>
      </xdr:nvSpPr>
      <xdr:spPr>
        <a:xfrm>
          <a:off x="762000" y="11858625"/>
          <a:ext cx="2800349" cy="762000"/>
        </a:xfrm>
        <a:prstGeom prst="rect">
          <a:avLst/>
        </a:prstGeom>
        <a:solidFill>
          <a:schemeClr val="lt1"/>
        </a:solidFill>
        <a:ln w="12700"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marL="0" marR="0" indent="0" defTabSz="914400" eaLnBrk="1" fontAlgn="auto" latinLnBrk="0" hangingPunct="1">
            <a:lnSpc>
              <a:spcPct val="100000"/>
            </a:lnSpc>
            <a:spcBef>
              <a:spcPts val="0"/>
            </a:spcBef>
            <a:spcAft>
              <a:spcPts val="0"/>
            </a:spcAft>
            <a:buClrTx/>
            <a:buSzTx/>
            <a:buFontTx/>
            <a:buNone/>
            <a:tabLst/>
            <a:defRPr/>
          </a:pPr>
          <a:r>
            <a:rPr lang="de-DE" sz="1000" b="0">
              <a:latin typeface="Arial" pitchFamily="34" charset="0"/>
              <a:cs typeface="Arial" pitchFamily="34" charset="0"/>
            </a:rPr>
            <a:t>Ändern Sie die Formel in der Spalte </a:t>
          </a:r>
          <a:r>
            <a:rPr lang="de-DE" sz="1000" b="1" i="0" cap="small" baseline="0">
              <a:latin typeface="Arial" pitchFamily="34" charset="0"/>
              <a:cs typeface="Arial" pitchFamily="34" charset="0"/>
            </a:rPr>
            <a:t>kumuliert</a:t>
          </a:r>
          <a:r>
            <a:rPr lang="de-DE" sz="1000" b="0">
              <a:latin typeface="Arial" pitchFamily="34" charset="0"/>
              <a:cs typeface="Arial" pitchFamily="34" charset="0"/>
            </a:rPr>
            <a:t>, so dass</a:t>
          </a:r>
          <a:r>
            <a:rPr lang="de-DE" sz="1000" b="0" baseline="0">
              <a:latin typeface="Arial" pitchFamily="34" charset="0"/>
              <a:cs typeface="Arial" pitchFamily="34" charset="0"/>
            </a:rPr>
            <a:t> eine leere Zeichenfolge ausgegeben wird, wenn die Spalte </a:t>
          </a:r>
          <a:r>
            <a:rPr lang="de-DE" sz="1000" b="1" i="0" cap="small" baseline="0">
              <a:latin typeface="Arial" pitchFamily="34" charset="0"/>
              <a:cs typeface="Arial" pitchFamily="34" charset="0"/>
            </a:rPr>
            <a:t>Werte</a:t>
          </a:r>
          <a:r>
            <a:rPr lang="de-DE" sz="1000" b="0" baseline="0">
              <a:latin typeface="Arial" pitchFamily="34" charset="0"/>
              <a:cs typeface="Arial" pitchFamily="34" charset="0"/>
            </a:rPr>
            <a:t> keinen Wert enthält.</a:t>
          </a:r>
          <a:r>
            <a:rPr lang="de-DE" sz="1000" b="0">
              <a:latin typeface="Arial" pitchFamily="34" charset="0"/>
              <a:cs typeface="Arial" pitchFamily="34" charset="0"/>
            </a:rPr>
            <a:t> </a:t>
          </a:r>
        </a:p>
      </xdr:txBody>
    </xdr:sp>
    <xdr:clientData/>
  </xdr:twoCellAnchor>
  <xdr:twoCellAnchor>
    <xdr:from>
      <xdr:col>0</xdr:col>
      <xdr:colOff>761999</xdr:colOff>
      <xdr:row>26</xdr:row>
      <xdr:rowOff>0</xdr:rowOff>
    </xdr:from>
    <xdr:to>
      <xdr:col>6</xdr:col>
      <xdr:colOff>19049</xdr:colOff>
      <xdr:row>30</xdr:row>
      <xdr:rowOff>66675</xdr:rowOff>
    </xdr:to>
    <xdr:sp macro="" textlink="">
      <xdr:nvSpPr>
        <xdr:cNvPr id="4" name="Textfeld 3">
          <a:extLst>
            <a:ext uri="{FF2B5EF4-FFF2-40B4-BE49-F238E27FC236}">
              <a16:creationId xmlns:a16="http://schemas.microsoft.com/office/drawing/2014/main" id="{00000000-0008-0000-0100-000004000000}"/>
            </a:ext>
          </a:extLst>
        </xdr:cNvPr>
        <xdr:cNvSpPr txBox="1"/>
      </xdr:nvSpPr>
      <xdr:spPr>
        <a:xfrm>
          <a:off x="761999" y="4410075"/>
          <a:ext cx="3495675" cy="714375"/>
        </a:xfrm>
        <a:prstGeom prst="rect">
          <a:avLst/>
        </a:prstGeom>
        <a:solidFill>
          <a:schemeClr val="lt1"/>
        </a:solidFill>
        <a:ln w="12700"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marL="0" marR="0" indent="0" defTabSz="914400" eaLnBrk="1" fontAlgn="auto" latinLnBrk="0" hangingPunct="1">
            <a:lnSpc>
              <a:spcPct val="100000"/>
            </a:lnSpc>
            <a:spcBef>
              <a:spcPts val="0"/>
            </a:spcBef>
            <a:spcAft>
              <a:spcPts val="0"/>
            </a:spcAft>
            <a:buClrTx/>
            <a:buSzTx/>
            <a:buFontTx/>
            <a:buNone/>
            <a:tabLst/>
            <a:defRPr/>
          </a:pPr>
          <a:r>
            <a:rPr lang="de-DE" sz="1000" b="0">
              <a:latin typeface="Arial" pitchFamily="34" charset="0"/>
              <a:cs typeface="Arial" pitchFamily="34" charset="0"/>
            </a:rPr>
            <a:t>In der Kommentar</a:t>
          </a:r>
          <a:r>
            <a:rPr lang="de-DE" sz="1000" b="0" baseline="0">
              <a:latin typeface="Arial" pitchFamily="34" charset="0"/>
              <a:cs typeface="Arial" pitchFamily="34" charset="0"/>
            </a:rPr>
            <a:t>spalte soll "Budget überschritten" bzw. "Im Budget" erscheinen, wenn die jeweilige Bedingung zutrifft.</a:t>
          </a:r>
        </a:p>
        <a:p>
          <a:pPr marL="0" marR="0" indent="0" defTabSz="914400" eaLnBrk="1" fontAlgn="auto" latinLnBrk="0" hangingPunct="1">
            <a:lnSpc>
              <a:spcPct val="100000"/>
            </a:lnSpc>
            <a:spcBef>
              <a:spcPts val="0"/>
            </a:spcBef>
            <a:spcAft>
              <a:spcPts val="0"/>
            </a:spcAft>
            <a:buClrTx/>
            <a:buSzTx/>
            <a:buFontTx/>
            <a:buNone/>
            <a:tabLst/>
            <a:defRPr/>
          </a:pPr>
          <a:r>
            <a:rPr lang="de-DE" sz="1000" b="0" baseline="0">
              <a:latin typeface="Arial" pitchFamily="34" charset="0"/>
              <a:cs typeface="Arial" pitchFamily="34" charset="0"/>
            </a:rPr>
            <a:t>In der Spalte "Betrag Über" die Überschreitung berechnen.</a:t>
          </a:r>
          <a:endParaRPr lang="de-DE" sz="1000" b="0">
            <a:latin typeface="Arial" pitchFamily="34" charset="0"/>
            <a:cs typeface="Arial" pitchFamily="34" charset="0"/>
          </a:endParaRPr>
        </a:p>
      </xdr:txBody>
    </xdr:sp>
    <xdr:clientData/>
  </xdr:twoCellAnchor>
  <xdr:twoCellAnchor>
    <xdr:from>
      <xdr:col>1</xdr:col>
      <xdr:colOff>0</xdr:colOff>
      <xdr:row>41</xdr:row>
      <xdr:rowOff>0</xdr:rowOff>
    </xdr:from>
    <xdr:to>
      <xdr:col>4</xdr:col>
      <xdr:colOff>114299</xdr:colOff>
      <xdr:row>43</xdr:row>
      <xdr:rowOff>66675</xdr:rowOff>
    </xdr:to>
    <xdr:sp macro="" textlink="">
      <xdr:nvSpPr>
        <xdr:cNvPr id="5" name="Textfeld 4">
          <a:extLst>
            <a:ext uri="{FF2B5EF4-FFF2-40B4-BE49-F238E27FC236}">
              <a16:creationId xmlns:a16="http://schemas.microsoft.com/office/drawing/2014/main" id="{00000000-0008-0000-0100-000005000000}"/>
            </a:ext>
          </a:extLst>
        </xdr:cNvPr>
        <xdr:cNvSpPr txBox="1"/>
      </xdr:nvSpPr>
      <xdr:spPr>
        <a:xfrm>
          <a:off x="762000" y="6838950"/>
          <a:ext cx="2266949" cy="390525"/>
        </a:xfrm>
        <a:prstGeom prst="rect">
          <a:avLst/>
        </a:prstGeom>
        <a:solidFill>
          <a:schemeClr val="lt1"/>
        </a:solidFill>
        <a:ln w="12700"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marL="0" marR="0" indent="0" defTabSz="914400" eaLnBrk="1" fontAlgn="auto" latinLnBrk="0" hangingPunct="1">
            <a:lnSpc>
              <a:spcPct val="100000"/>
            </a:lnSpc>
            <a:spcBef>
              <a:spcPts val="0"/>
            </a:spcBef>
            <a:spcAft>
              <a:spcPts val="0"/>
            </a:spcAft>
            <a:buClrTx/>
            <a:buSzTx/>
            <a:buFontTx/>
            <a:buNone/>
            <a:tabLst/>
            <a:defRPr/>
          </a:pPr>
          <a:r>
            <a:rPr lang="de-DE" sz="1000" b="0">
              <a:latin typeface="Arial" pitchFamily="34" charset="0"/>
              <a:cs typeface="Arial" pitchFamily="34" charset="0"/>
            </a:rPr>
            <a:t>Für Mitglieder</a:t>
          </a:r>
          <a:r>
            <a:rPr lang="de-DE" sz="1000" b="0" baseline="0">
              <a:latin typeface="Arial" pitchFamily="34" charset="0"/>
              <a:cs typeface="Arial" pitchFamily="34" charset="0"/>
            </a:rPr>
            <a:t> ist der Beitrag 20 €, für Nichtmitglieder 30 €.</a:t>
          </a:r>
          <a:endParaRPr lang="de-DE" sz="1000" b="0">
            <a:latin typeface="Arial" pitchFamily="34" charset="0"/>
            <a:cs typeface="Arial" pitchFamily="34" charset="0"/>
          </a:endParaRPr>
        </a:p>
      </xdr:txBody>
    </xdr:sp>
    <xdr:clientData/>
  </xdr:twoCellAnchor>
  <xdr:twoCellAnchor>
    <xdr:from>
      <xdr:col>1</xdr:col>
      <xdr:colOff>0</xdr:colOff>
      <xdr:row>67</xdr:row>
      <xdr:rowOff>0</xdr:rowOff>
    </xdr:from>
    <xdr:to>
      <xdr:col>4</xdr:col>
      <xdr:colOff>619125</xdr:colOff>
      <xdr:row>69</xdr:row>
      <xdr:rowOff>66675</xdr:rowOff>
    </xdr:to>
    <xdr:sp macro="" textlink="">
      <xdr:nvSpPr>
        <xdr:cNvPr id="6" name="Textfeld 5">
          <a:extLst>
            <a:ext uri="{FF2B5EF4-FFF2-40B4-BE49-F238E27FC236}">
              <a16:creationId xmlns:a16="http://schemas.microsoft.com/office/drawing/2014/main" id="{00000000-0008-0000-0100-000006000000}"/>
            </a:ext>
          </a:extLst>
        </xdr:cNvPr>
        <xdr:cNvSpPr txBox="1"/>
      </xdr:nvSpPr>
      <xdr:spPr>
        <a:xfrm>
          <a:off x="762000" y="8782050"/>
          <a:ext cx="2771775" cy="390525"/>
        </a:xfrm>
        <a:prstGeom prst="rect">
          <a:avLst/>
        </a:prstGeom>
        <a:solidFill>
          <a:schemeClr val="lt1"/>
        </a:solidFill>
        <a:ln w="12700"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marL="0" marR="0" indent="0" defTabSz="914400" eaLnBrk="1" fontAlgn="auto" latinLnBrk="0" hangingPunct="1">
            <a:lnSpc>
              <a:spcPct val="100000"/>
            </a:lnSpc>
            <a:spcBef>
              <a:spcPts val="0"/>
            </a:spcBef>
            <a:spcAft>
              <a:spcPts val="0"/>
            </a:spcAft>
            <a:buClrTx/>
            <a:buSzTx/>
            <a:buFontTx/>
            <a:buNone/>
            <a:tabLst/>
            <a:defRPr/>
          </a:pPr>
          <a:r>
            <a:rPr lang="de-DE" sz="1000" b="0">
              <a:latin typeface="Arial" pitchFamily="34" charset="0"/>
              <a:cs typeface="Arial" pitchFamily="34" charset="0"/>
            </a:rPr>
            <a:t>Erstellen Sie eine</a:t>
          </a:r>
          <a:r>
            <a:rPr lang="de-DE" sz="1000" b="0" baseline="0">
              <a:latin typeface="Arial" pitchFamily="34" charset="0"/>
              <a:cs typeface="Arial" pitchFamily="34" charset="0"/>
            </a:rPr>
            <a:t> Formel, mit der die Fehlermeldung #DIV/0! vermieden wird.</a:t>
          </a:r>
          <a:endParaRPr lang="de-DE" sz="1000" b="0">
            <a:latin typeface="Arial" pitchFamily="34" charset="0"/>
            <a:cs typeface="Arial" pitchFamily="34" charset="0"/>
          </a:endParaRPr>
        </a:p>
      </xdr:txBody>
    </xdr:sp>
    <xdr:clientData/>
  </xdr:twoCellAnchor>
  <xdr:twoCellAnchor>
    <xdr:from>
      <xdr:col>1</xdr:col>
      <xdr:colOff>0</xdr:colOff>
      <xdr:row>108</xdr:row>
      <xdr:rowOff>0</xdr:rowOff>
    </xdr:from>
    <xdr:to>
      <xdr:col>6</xdr:col>
      <xdr:colOff>0</xdr:colOff>
      <xdr:row>111</xdr:row>
      <xdr:rowOff>19050</xdr:rowOff>
    </xdr:to>
    <xdr:sp macro="" textlink="">
      <xdr:nvSpPr>
        <xdr:cNvPr id="7" name="Textfeld 6">
          <a:extLst>
            <a:ext uri="{FF2B5EF4-FFF2-40B4-BE49-F238E27FC236}">
              <a16:creationId xmlns:a16="http://schemas.microsoft.com/office/drawing/2014/main" id="{00000000-0008-0000-0100-000007000000}"/>
            </a:ext>
          </a:extLst>
        </xdr:cNvPr>
        <xdr:cNvSpPr txBox="1"/>
      </xdr:nvSpPr>
      <xdr:spPr>
        <a:xfrm>
          <a:off x="762000" y="15582900"/>
          <a:ext cx="3476625" cy="504825"/>
        </a:xfrm>
        <a:prstGeom prst="rect">
          <a:avLst/>
        </a:prstGeom>
        <a:solidFill>
          <a:schemeClr val="lt1"/>
        </a:solidFill>
        <a:ln w="12700"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marL="0" marR="0" indent="0" defTabSz="914400" eaLnBrk="1" fontAlgn="auto" latinLnBrk="0" hangingPunct="1">
            <a:lnSpc>
              <a:spcPct val="100000"/>
            </a:lnSpc>
            <a:spcBef>
              <a:spcPts val="0"/>
            </a:spcBef>
            <a:spcAft>
              <a:spcPts val="0"/>
            </a:spcAft>
            <a:buClrTx/>
            <a:buSzTx/>
            <a:buFontTx/>
            <a:buNone/>
            <a:tabLst/>
            <a:defRPr/>
          </a:pPr>
          <a:r>
            <a:rPr lang="de-DE" sz="1000" b="0">
              <a:latin typeface="Arial" pitchFamily="34" charset="0"/>
              <a:cs typeface="Arial" pitchFamily="34" charset="0"/>
            </a:rPr>
            <a:t>Ermitteln Sie den Soll-Bestand</a:t>
          </a:r>
          <a:r>
            <a:rPr lang="de-DE" sz="1000" b="0" baseline="0">
              <a:latin typeface="Arial" pitchFamily="34" charset="0"/>
              <a:cs typeface="Arial" pitchFamily="34" charset="0"/>
            </a:rPr>
            <a:t> und die Bestell-Menge.</a:t>
          </a:r>
        </a:p>
        <a:p>
          <a:pPr marL="0" marR="0" indent="0" defTabSz="914400" eaLnBrk="1" fontAlgn="auto" latinLnBrk="0" hangingPunct="1">
            <a:lnSpc>
              <a:spcPct val="100000"/>
            </a:lnSpc>
            <a:spcBef>
              <a:spcPts val="0"/>
            </a:spcBef>
            <a:spcAft>
              <a:spcPts val="0"/>
            </a:spcAft>
            <a:buClrTx/>
            <a:buSzTx/>
            <a:buFontTx/>
            <a:buNone/>
            <a:tabLst/>
            <a:defRPr/>
          </a:pPr>
          <a:r>
            <a:rPr lang="de-DE" sz="1000" b="0">
              <a:latin typeface="Arial" pitchFamily="34" charset="0"/>
              <a:cs typeface="Arial" pitchFamily="34" charset="0"/>
            </a:rPr>
            <a:t>Verwenden Sie Namen für die Spalten C, D und E</a:t>
          </a:r>
        </a:p>
        <a:p>
          <a:pPr marL="0" marR="0" indent="0" defTabSz="914400" eaLnBrk="1" fontAlgn="auto" latinLnBrk="0" hangingPunct="1">
            <a:lnSpc>
              <a:spcPct val="100000"/>
            </a:lnSpc>
            <a:spcBef>
              <a:spcPts val="0"/>
            </a:spcBef>
            <a:spcAft>
              <a:spcPts val="0"/>
            </a:spcAft>
            <a:buClrTx/>
            <a:buSzTx/>
            <a:buFontTx/>
            <a:buNone/>
            <a:tabLst/>
            <a:defRPr/>
          </a:pPr>
          <a:endParaRPr lang="de-DE" sz="1000" b="0">
            <a:latin typeface="Arial" pitchFamily="34" charset="0"/>
            <a:cs typeface="Arial" pitchFamily="34" charset="0"/>
          </a:endParaRPr>
        </a:p>
      </xdr:txBody>
    </xdr:sp>
    <xdr:clientData/>
  </xdr:twoCellAnchor>
  <xdr:twoCellAnchor>
    <xdr:from>
      <xdr:col>1</xdr:col>
      <xdr:colOff>0</xdr:colOff>
      <xdr:row>53</xdr:row>
      <xdr:rowOff>76200</xdr:rowOff>
    </xdr:from>
    <xdr:to>
      <xdr:col>4</xdr:col>
      <xdr:colOff>114299</xdr:colOff>
      <xdr:row>58</xdr:row>
      <xdr:rowOff>0</xdr:rowOff>
    </xdr:to>
    <xdr:sp macro="" textlink="">
      <xdr:nvSpPr>
        <xdr:cNvPr id="8" name="Textfeld 7">
          <a:extLst>
            <a:ext uri="{FF2B5EF4-FFF2-40B4-BE49-F238E27FC236}">
              <a16:creationId xmlns:a16="http://schemas.microsoft.com/office/drawing/2014/main" id="{00000000-0008-0000-0100-000008000000}"/>
            </a:ext>
          </a:extLst>
        </xdr:cNvPr>
        <xdr:cNvSpPr txBox="1"/>
      </xdr:nvSpPr>
      <xdr:spPr>
        <a:xfrm>
          <a:off x="0" y="8858250"/>
          <a:ext cx="2266949" cy="733425"/>
        </a:xfrm>
        <a:prstGeom prst="rect">
          <a:avLst/>
        </a:prstGeom>
        <a:solidFill>
          <a:schemeClr val="lt1"/>
        </a:solidFill>
        <a:ln w="12700"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marL="0" marR="0" indent="0" defTabSz="914400" eaLnBrk="1" fontAlgn="auto" latinLnBrk="0" hangingPunct="1">
            <a:lnSpc>
              <a:spcPct val="100000"/>
            </a:lnSpc>
            <a:spcBef>
              <a:spcPts val="0"/>
            </a:spcBef>
            <a:spcAft>
              <a:spcPts val="0"/>
            </a:spcAft>
            <a:buClrTx/>
            <a:buSzTx/>
            <a:buFontTx/>
            <a:buNone/>
            <a:tabLst/>
            <a:defRPr/>
          </a:pPr>
          <a:r>
            <a:rPr lang="de-DE" sz="1000" b="0">
              <a:latin typeface="Arial" pitchFamily="34" charset="0"/>
              <a:cs typeface="Arial" pitchFamily="34" charset="0"/>
            </a:rPr>
            <a:t>Für Mitglieder</a:t>
          </a:r>
          <a:r>
            <a:rPr lang="de-DE" sz="1000" b="0" baseline="0">
              <a:latin typeface="Arial" pitchFamily="34" charset="0"/>
              <a:cs typeface="Arial" pitchFamily="34" charset="0"/>
            </a:rPr>
            <a:t> ist der Beitrag 20 €, für Nichtmitglieder 30 €.</a:t>
          </a:r>
        </a:p>
        <a:p>
          <a:pPr marL="0" marR="0" indent="0" defTabSz="914400" eaLnBrk="1" fontAlgn="auto" latinLnBrk="0" hangingPunct="1">
            <a:lnSpc>
              <a:spcPct val="100000"/>
            </a:lnSpc>
            <a:spcBef>
              <a:spcPts val="0"/>
            </a:spcBef>
            <a:spcAft>
              <a:spcPts val="0"/>
            </a:spcAft>
            <a:buClrTx/>
            <a:buSzTx/>
            <a:buFontTx/>
            <a:buNone/>
            <a:tabLst/>
            <a:defRPr/>
          </a:pPr>
          <a:r>
            <a:rPr lang="de-DE" sz="1000" b="0" baseline="0">
              <a:latin typeface="Arial" pitchFamily="34" charset="0"/>
              <a:cs typeface="Arial" pitchFamily="34" charset="0"/>
            </a:rPr>
            <a:t>Die Teilnahme an Gruppe 2 kostet 10 € zusätzlich.</a:t>
          </a:r>
        </a:p>
        <a:p>
          <a:pPr marL="0" marR="0" indent="0" defTabSz="914400" eaLnBrk="1" fontAlgn="auto" latinLnBrk="0" hangingPunct="1">
            <a:lnSpc>
              <a:spcPct val="100000"/>
            </a:lnSpc>
            <a:spcBef>
              <a:spcPts val="0"/>
            </a:spcBef>
            <a:spcAft>
              <a:spcPts val="0"/>
            </a:spcAft>
            <a:buClrTx/>
            <a:buSzTx/>
            <a:buFontTx/>
            <a:buNone/>
            <a:tabLst/>
            <a:defRPr/>
          </a:pPr>
          <a:endParaRPr lang="de-DE" sz="1000" b="0">
            <a:latin typeface="Arial" pitchFamily="34" charset="0"/>
            <a:cs typeface="Arial" pitchFamily="34" charset="0"/>
          </a:endParaRPr>
        </a:p>
      </xdr:txBody>
    </xdr:sp>
    <xdr:clientData/>
  </xdr:twoCellAnchor>
  <xdr:twoCellAnchor>
    <xdr:from>
      <xdr:col>1</xdr:col>
      <xdr:colOff>0</xdr:colOff>
      <xdr:row>123</xdr:row>
      <xdr:rowOff>0</xdr:rowOff>
    </xdr:from>
    <xdr:to>
      <xdr:col>6</xdr:col>
      <xdr:colOff>0</xdr:colOff>
      <xdr:row>126</xdr:row>
      <xdr:rowOff>19050</xdr:rowOff>
    </xdr:to>
    <xdr:sp macro="" textlink="">
      <xdr:nvSpPr>
        <xdr:cNvPr id="9" name="Textfeld 8">
          <a:extLst>
            <a:ext uri="{FF2B5EF4-FFF2-40B4-BE49-F238E27FC236}">
              <a16:creationId xmlns:a16="http://schemas.microsoft.com/office/drawing/2014/main" id="{00000000-0008-0000-0100-000009000000}"/>
            </a:ext>
          </a:extLst>
        </xdr:cNvPr>
        <xdr:cNvSpPr txBox="1"/>
      </xdr:nvSpPr>
      <xdr:spPr>
        <a:xfrm>
          <a:off x="0" y="20297775"/>
          <a:ext cx="3476625" cy="504825"/>
        </a:xfrm>
        <a:prstGeom prst="rect">
          <a:avLst/>
        </a:prstGeom>
        <a:solidFill>
          <a:schemeClr val="lt1"/>
        </a:solidFill>
        <a:ln w="12700"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marL="0" marR="0" indent="0" defTabSz="914400" eaLnBrk="1" fontAlgn="auto" latinLnBrk="0" hangingPunct="1">
            <a:lnSpc>
              <a:spcPct val="100000"/>
            </a:lnSpc>
            <a:spcBef>
              <a:spcPts val="0"/>
            </a:spcBef>
            <a:spcAft>
              <a:spcPts val="0"/>
            </a:spcAft>
            <a:buClrTx/>
            <a:buSzTx/>
            <a:buFontTx/>
            <a:buNone/>
            <a:tabLst/>
            <a:defRPr/>
          </a:pPr>
          <a:r>
            <a:rPr lang="de-DE" sz="1000" b="0">
              <a:latin typeface="Arial" pitchFamily="34" charset="0"/>
              <a:cs typeface="Arial" pitchFamily="34" charset="0"/>
            </a:rPr>
            <a:t>Be einem Umsatz von mehr als 1.000</a:t>
          </a:r>
          <a:r>
            <a:rPr lang="de-DE" sz="1000" b="0" baseline="0">
              <a:latin typeface="Arial" pitchFamily="34" charset="0"/>
              <a:cs typeface="Arial" pitchFamily="34" charset="0"/>
            </a:rPr>
            <a:t> € soll ein Rabatt von 10% ermittelt werden.</a:t>
          </a:r>
          <a:endParaRPr lang="de-DE" sz="1000" b="0">
            <a:latin typeface="Arial" pitchFamily="34" charset="0"/>
            <a:cs typeface="Arial" pitchFamily="34" charset="0"/>
          </a:endParaRPr>
        </a:p>
      </xdr:txBody>
    </xdr:sp>
    <xdr:clientData/>
  </xdr:twoCellAnchor>
  <xdr:twoCellAnchor>
    <xdr:from>
      <xdr:col>1</xdr:col>
      <xdr:colOff>0</xdr:colOff>
      <xdr:row>138</xdr:row>
      <xdr:rowOff>0</xdr:rowOff>
    </xdr:from>
    <xdr:to>
      <xdr:col>6</xdr:col>
      <xdr:colOff>0</xdr:colOff>
      <xdr:row>141</xdr:row>
      <xdr:rowOff>19050</xdr:rowOff>
    </xdr:to>
    <xdr:sp macro="" textlink="">
      <xdr:nvSpPr>
        <xdr:cNvPr id="10" name="Textfeld 9">
          <a:extLst>
            <a:ext uri="{FF2B5EF4-FFF2-40B4-BE49-F238E27FC236}">
              <a16:creationId xmlns:a16="http://schemas.microsoft.com/office/drawing/2014/main" id="{00000000-0008-0000-0100-00000A000000}"/>
            </a:ext>
          </a:extLst>
        </xdr:cNvPr>
        <xdr:cNvSpPr txBox="1"/>
      </xdr:nvSpPr>
      <xdr:spPr>
        <a:xfrm>
          <a:off x="0" y="22888575"/>
          <a:ext cx="3476625" cy="504825"/>
        </a:xfrm>
        <a:prstGeom prst="rect">
          <a:avLst/>
        </a:prstGeom>
        <a:solidFill>
          <a:schemeClr val="lt1"/>
        </a:solidFill>
        <a:ln w="12700"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marL="0" marR="0" indent="0" defTabSz="914400" eaLnBrk="1" fontAlgn="auto" latinLnBrk="0" hangingPunct="1">
            <a:lnSpc>
              <a:spcPct val="100000"/>
            </a:lnSpc>
            <a:spcBef>
              <a:spcPts val="0"/>
            </a:spcBef>
            <a:spcAft>
              <a:spcPts val="0"/>
            </a:spcAft>
            <a:buClrTx/>
            <a:buSzTx/>
            <a:buFontTx/>
            <a:buNone/>
            <a:tabLst/>
            <a:defRPr/>
          </a:pPr>
          <a:r>
            <a:rPr lang="de-DE" sz="1000" b="0">
              <a:latin typeface="Arial" pitchFamily="34" charset="0"/>
              <a:cs typeface="Arial" pitchFamily="34" charset="0"/>
            </a:rPr>
            <a:t>Sie gewähren einen Skonto von 2%</a:t>
          </a:r>
          <a:r>
            <a:rPr lang="de-DE" sz="1000" b="0" baseline="0">
              <a:latin typeface="Arial" pitchFamily="34" charset="0"/>
              <a:cs typeface="Arial" pitchFamily="34" charset="0"/>
            </a:rPr>
            <a:t> bei Zahlung innerhalb von 30 Tagen.</a:t>
          </a:r>
          <a:endParaRPr lang="de-DE" sz="1000" b="0">
            <a:latin typeface="Arial" pitchFamily="34" charset="0"/>
            <a:cs typeface="Arial"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oneCellAnchor>
    <xdr:from>
      <xdr:col>0</xdr:col>
      <xdr:colOff>0</xdr:colOff>
      <xdr:row>25</xdr:row>
      <xdr:rowOff>76200</xdr:rowOff>
    </xdr:from>
    <xdr:ext cx="2943224" cy="682238"/>
    <xdr:sp macro="" textlink="">
      <xdr:nvSpPr>
        <xdr:cNvPr id="11" name="Textfeld 10">
          <a:extLst>
            <a:ext uri="{FF2B5EF4-FFF2-40B4-BE49-F238E27FC236}">
              <a16:creationId xmlns:a16="http://schemas.microsoft.com/office/drawing/2014/main" id="{4B3DA5C6-F7BD-4F3A-BFF3-1281276ED95D}"/>
            </a:ext>
          </a:extLst>
        </xdr:cNvPr>
        <xdr:cNvSpPr txBox="1"/>
      </xdr:nvSpPr>
      <xdr:spPr>
        <a:xfrm>
          <a:off x="762000" y="4162425"/>
          <a:ext cx="2943224" cy="682238"/>
        </a:xfrm>
        <a:prstGeom prst="rect">
          <a:avLst/>
        </a:prstGeom>
        <a:solidFill>
          <a:schemeClr val="lt1"/>
        </a:solidFill>
        <a:ln w="12700"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spAutoFit/>
        </a:bodyPr>
        <a:lstStyle/>
        <a:p>
          <a:pPr marL="0" marR="0" indent="0" defTabSz="914400" eaLnBrk="1" fontAlgn="auto" latinLnBrk="0" hangingPunct="1">
            <a:lnSpc>
              <a:spcPct val="100000"/>
            </a:lnSpc>
            <a:spcBef>
              <a:spcPts val="0"/>
            </a:spcBef>
            <a:spcAft>
              <a:spcPts val="0"/>
            </a:spcAft>
            <a:buClrTx/>
            <a:buSzTx/>
            <a:buFontTx/>
            <a:buNone/>
            <a:tabLst/>
            <a:defRPr/>
          </a:pPr>
          <a:r>
            <a:rPr lang="de-DE" sz="1000" b="0">
              <a:latin typeface="Arial" pitchFamily="34" charset="0"/>
              <a:cs typeface="Arial" pitchFamily="34" charset="0"/>
            </a:rPr>
            <a:t>Die Vertreter erhalten eine Provision,</a:t>
          </a:r>
          <a:r>
            <a:rPr lang="de-DE" sz="1000" b="0" baseline="0">
              <a:latin typeface="Arial" pitchFamily="34" charset="0"/>
              <a:cs typeface="Arial" pitchFamily="34" charset="0"/>
            </a:rPr>
            <a:t> die nach der Höhe des Umsatzes gestaffelt ist.</a:t>
          </a:r>
        </a:p>
        <a:p>
          <a:pPr marL="0" marR="0" indent="0" defTabSz="914400" eaLnBrk="1" fontAlgn="auto" latinLnBrk="0" hangingPunct="1">
            <a:lnSpc>
              <a:spcPct val="100000"/>
            </a:lnSpc>
            <a:spcBef>
              <a:spcPts val="0"/>
            </a:spcBef>
            <a:spcAft>
              <a:spcPts val="0"/>
            </a:spcAft>
            <a:buClrTx/>
            <a:buSzTx/>
            <a:buFontTx/>
            <a:buNone/>
            <a:tabLst/>
            <a:defRPr/>
          </a:pPr>
          <a:r>
            <a:rPr lang="de-DE" sz="1000" b="0" baseline="0">
              <a:latin typeface="Arial" pitchFamily="34" charset="0"/>
              <a:cs typeface="Arial" pitchFamily="34" charset="0"/>
            </a:rPr>
            <a:t>Ermitteln Sie den %-Satz. Beachten Sie die Bezugsart!</a:t>
          </a:r>
        </a:p>
      </xdr:txBody>
    </xdr:sp>
    <xdr:clientData/>
  </xdr:oneCellAnchor>
  <xdr:oneCellAnchor>
    <xdr:from>
      <xdr:col>0</xdr:col>
      <xdr:colOff>0</xdr:colOff>
      <xdr:row>10</xdr:row>
      <xdr:rowOff>0</xdr:rowOff>
    </xdr:from>
    <xdr:ext cx="4838699" cy="534762"/>
    <xdr:sp macro="" textlink="">
      <xdr:nvSpPr>
        <xdr:cNvPr id="14" name="Textfeld 13">
          <a:extLst>
            <a:ext uri="{FF2B5EF4-FFF2-40B4-BE49-F238E27FC236}">
              <a16:creationId xmlns:a16="http://schemas.microsoft.com/office/drawing/2014/main" id="{2348F4DE-41FB-40B3-87BE-7FE97BCBD594}"/>
            </a:ext>
          </a:extLst>
        </xdr:cNvPr>
        <xdr:cNvSpPr txBox="1"/>
      </xdr:nvSpPr>
      <xdr:spPr>
        <a:xfrm>
          <a:off x="0" y="1657350"/>
          <a:ext cx="4838699" cy="534762"/>
        </a:xfrm>
        <a:prstGeom prst="rect">
          <a:avLst/>
        </a:prstGeom>
        <a:solidFill>
          <a:schemeClr val="lt1"/>
        </a:solidFill>
        <a:ln w="12700"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spAutoFit/>
        </a:bodyPr>
        <a:lstStyle/>
        <a:p>
          <a:pPr marL="0" marR="0" indent="0" defTabSz="914400" eaLnBrk="1" fontAlgn="auto" latinLnBrk="0" hangingPunct="1">
            <a:lnSpc>
              <a:spcPct val="100000"/>
            </a:lnSpc>
            <a:spcBef>
              <a:spcPts val="0"/>
            </a:spcBef>
            <a:spcAft>
              <a:spcPts val="0"/>
            </a:spcAft>
            <a:buClrTx/>
            <a:buSzTx/>
            <a:buFontTx/>
            <a:buNone/>
            <a:tabLst/>
            <a:defRPr/>
          </a:pPr>
          <a:r>
            <a:rPr lang="de-DE" sz="1000">
              <a:latin typeface="Arial" pitchFamily="34" charset="0"/>
              <a:cs typeface="Arial" pitchFamily="34" charset="0"/>
            </a:rPr>
            <a:t>Ihre Tochter soll für gute Noten einen Anreiz in Form von Geld bekommen. </a:t>
          </a:r>
        </a:p>
        <a:p>
          <a:pPr marL="0" marR="0" indent="0" defTabSz="914400" eaLnBrk="1" fontAlgn="auto" latinLnBrk="0" hangingPunct="1">
            <a:lnSpc>
              <a:spcPct val="100000"/>
            </a:lnSpc>
            <a:spcBef>
              <a:spcPts val="0"/>
            </a:spcBef>
            <a:spcAft>
              <a:spcPts val="0"/>
            </a:spcAft>
            <a:buClrTx/>
            <a:buSzTx/>
            <a:buFontTx/>
            <a:buNone/>
            <a:tabLst/>
            <a:defRPr/>
          </a:pPr>
          <a:r>
            <a:rPr lang="de-DE" sz="1000">
              <a:latin typeface="Arial" pitchFamily="34" charset="0"/>
              <a:cs typeface="Arial" pitchFamily="34" charset="0"/>
            </a:rPr>
            <a:t>Für "sehr gut" 10 €, für "gut" 5 € für "befriedigend" 2 €. </a:t>
          </a:r>
        </a:p>
        <a:p>
          <a:pPr marL="0" marR="0" indent="0" defTabSz="914400" eaLnBrk="1" fontAlgn="auto" latinLnBrk="0" hangingPunct="1">
            <a:lnSpc>
              <a:spcPct val="100000"/>
            </a:lnSpc>
            <a:spcBef>
              <a:spcPts val="0"/>
            </a:spcBef>
            <a:spcAft>
              <a:spcPts val="0"/>
            </a:spcAft>
            <a:buClrTx/>
            <a:buSzTx/>
            <a:buFontTx/>
            <a:buNone/>
            <a:tabLst/>
            <a:defRPr/>
          </a:pPr>
          <a:r>
            <a:rPr lang="de-DE" sz="1000">
              <a:latin typeface="Arial" pitchFamily="34" charset="0"/>
              <a:cs typeface="Arial" pitchFamily="34" charset="0"/>
            </a:rPr>
            <a:t>Bei schlechteren Noten gibt es nichts. </a:t>
          </a:r>
          <a:endParaRPr lang="de-DE" sz="1000" b="0" i="0" u="none" strike="noStrike" baseline="0">
            <a:solidFill>
              <a:schemeClr val="dk1"/>
            </a:solidFill>
            <a:latin typeface="Arial" pitchFamily="34" charset="0"/>
            <a:ea typeface="+mn-ea"/>
            <a:cs typeface="Arial" pitchFamily="34" charset="0"/>
          </a:endParaRPr>
        </a:p>
      </xdr:txBody>
    </xdr:sp>
    <xdr:clientData/>
  </xdr:oneCellAnchor>
  <xdr:oneCellAnchor>
    <xdr:from>
      <xdr:col>0</xdr:col>
      <xdr:colOff>0</xdr:colOff>
      <xdr:row>48</xdr:row>
      <xdr:rowOff>9525</xdr:rowOff>
    </xdr:from>
    <xdr:ext cx="4391024" cy="682238"/>
    <xdr:sp macro="" textlink="">
      <xdr:nvSpPr>
        <xdr:cNvPr id="15" name="Textfeld 14">
          <a:extLst>
            <a:ext uri="{FF2B5EF4-FFF2-40B4-BE49-F238E27FC236}">
              <a16:creationId xmlns:a16="http://schemas.microsoft.com/office/drawing/2014/main" id="{F3B3EFB0-BA35-48E2-90C2-561A6DA8CED3}"/>
            </a:ext>
          </a:extLst>
        </xdr:cNvPr>
        <xdr:cNvSpPr txBox="1"/>
      </xdr:nvSpPr>
      <xdr:spPr>
        <a:xfrm>
          <a:off x="0" y="8143875"/>
          <a:ext cx="4391024" cy="682238"/>
        </a:xfrm>
        <a:prstGeom prst="rect">
          <a:avLst/>
        </a:prstGeom>
        <a:solidFill>
          <a:schemeClr val="lt1"/>
        </a:solidFill>
        <a:ln w="12700"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spAutoFit/>
        </a:bodyPr>
        <a:lstStyle/>
        <a:p>
          <a:pPr marL="0" marR="0" indent="0" defTabSz="914400" eaLnBrk="1" fontAlgn="auto" latinLnBrk="0" hangingPunct="1">
            <a:lnSpc>
              <a:spcPct val="100000"/>
            </a:lnSpc>
            <a:spcBef>
              <a:spcPts val="0"/>
            </a:spcBef>
            <a:spcAft>
              <a:spcPts val="0"/>
            </a:spcAft>
            <a:buClrTx/>
            <a:buSzTx/>
            <a:buFontTx/>
            <a:buNone/>
            <a:tabLst/>
            <a:defRPr/>
          </a:pPr>
          <a:r>
            <a:rPr lang="de-DE" sz="1000" b="0">
              <a:latin typeface="Arial" pitchFamily="34" charset="0"/>
              <a:cs typeface="Arial" pitchFamily="34" charset="0"/>
            </a:rPr>
            <a:t>Ermitteln Sie den Soll-Bestand.</a:t>
          </a:r>
        </a:p>
        <a:p>
          <a:pPr marL="0" marR="0" indent="0" defTabSz="914400" eaLnBrk="1" fontAlgn="auto" latinLnBrk="0" hangingPunct="1">
            <a:lnSpc>
              <a:spcPct val="100000"/>
            </a:lnSpc>
            <a:spcBef>
              <a:spcPts val="0"/>
            </a:spcBef>
            <a:spcAft>
              <a:spcPts val="0"/>
            </a:spcAft>
            <a:buClrTx/>
            <a:buSzTx/>
            <a:buFontTx/>
            <a:buNone/>
            <a:tabLst/>
            <a:defRPr/>
          </a:pPr>
          <a:r>
            <a:rPr lang="de-DE" sz="1000" b="0">
              <a:latin typeface="Arial" pitchFamily="34" charset="0"/>
              <a:cs typeface="Arial" pitchFamily="34" charset="0"/>
            </a:rPr>
            <a:t>Ermitteln Sie die Bestell-Menge.</a:t>
          </a:r>
        </a:p>
        <a:p>
          <a:pPr marL="0" marR="0" indent="0" defTabSz="914400" eaLnBrk="1" fontAlgn="auto" latinLnBrk="0" hangingPunct="1">
            <a:lnSpc>
              <a:spcPct val="100000"/>
            </a:lnSpc>
            <a:spcBef>
              <a:spcPts val="0"/>
            </a:spcBef>
            <a:spcAft>
              <a:spcPts val="0"/>
            </a:spcAft>
            <a:buClrTx/>
            <a:buSzTx/>
            <a:buFontTx/>
            <a:buNone/>
            <a:tabLst/>
            <a:defRPr/>
          </a:pPr>
          <a:r>
            <a:rPr lang="de-DE" sz="1000" b="0">
              <a:latin typeface="Arial" pitchFamily="34" charset="0"/>
              <a:cs typeface="Arial" pitchFamily="34" charset="0"/>
            </a:rPr>
            <a:t>Beachten Sie dabei die Mindestbestellmenge.</a:t>
          </a:r>
        </a:p>
        <a:p>
          <a:pPr marL="0" marR="0" indent="0" defTabSz="914400" eaLnBrk="1" fontAlgn="auto" latinLnBrk="0" hangingPunct="1">
            <a:lnSpc>
              <a:spcPct val="100000"/>
            </a:lnSpc>
            <a:spcBef>
              <a:spcPts val="0"/>
            </a:spcBef>
            <a:spcAft>
              <a:spcPts val="0"/>
            </a:spcAft>
            <a:buClrTx/>
            <a:buSzTx/>
            <a:buFontTx/>
            <a:buNone/>
            <a:tabLst/>
            <a:defRPr/>
          </a:pPr>
          <a:r>
            <a:rPr lang="de-DE" sz="1000" b="0">
              <a:latin typeface="Arial" pitchFamily="34" charset="0"/>
              <a:cs typeface="Arial" pitchFamily="34" charset="0"/>
            </a:rPr>
            <a:t>Definieren</a:t>
          </a:r>
          <a:r>
            <a:rPr lang="de-DE" sz="1000" b="0" baseline="0">
              <a:latin typeface="Arial" pitchFamily="34" charset="0"/>
              <a:cs typeface="Arial" pitchFamily="34" charset="0"/>
            </a:rPr>
            <a:t> Sie die Namen für die Spalten "Gruppe", "Ist", "Soll", "Mindest".</a:t>
          </a:r>
          <a:endParaRPr lang="de-DE" sz="1000" b="0">
            <a:latin typeface="Arial" pitchFamily="34" charset="0"/>
            <a:cs typeface="Arial" pitchFamily="34" charset="0"/>
          </a:endParaRPr>
        </a:p>
      </xdr:txBody>
    </xdr:sp>
    <xdr:clientData/>
  </xdr:oneCellAnchor>
  <xdr:oneCellAnchor>
    <xdr:from>
      <xdr:col>0</xdr:col>
      <xdr:colOff>0</xdr:colOff>
      <xdr:row>68</xdr:row>
      <xdr:rowOff>1</xdr:rowOff>
    </xdr:from>
    <xdr:ext cx="3543300" cy="534762"/>
    <xdr:sp macro="" textlink="">
      <xdr:nvSpPr>
        <xdr:cNvPr id="16" name="Textfeld 15">
          <a:extLst>
            <a:ext uri="{FF2B5EF4-FFF2-40B4-BE49-F238E27FC236}">
              <a16:creationId xmlns:a16="http://schemas.microsoft.com/office/drawing/2014/main" id="{5C78BCFE-876D-44B2-8C6B-8384201037B1}"/>
            </a:ext>
          </a:extLst>
        </xdr:cNvPr>
        <xdr:cNvSpPr txBox="1"/>
      </xdr:nvSpPr>
      <xdr:spPr>
        <a:xfrm>
          <a:off x="762000" y="11372851"/>
          <a:ext cx="3543300" cy="534762"/>
        </a:xfrm>
        <a:prstGeom prst="rect">
          <a:avLst/>
        </a:prstGeom>
        <a:solidFill>
          <a:schemeClr val="lt1"/>
        </a:solidFill>
        <a:ln w="12700"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spAutoFit/>
        </a:bodyPr>
        <a:lstStyle/>
        <a:p>
          <a:pPr marL="0" marR="0" indent="0" defTabSz="914400" eaLnBrk="1" fontAlgn="auto" latinLnBrk="0" hangingPunct="1">
            <a:lnSpc>
              <a:spcPct val="100000"/>
            </a:lnSpc>
            <a:spcBef>
              <a:spcPts val="0"/>
            </a:spcBef>
            <a:spcAft>
              <a:spcPts val="0"/>
            </a:spcAft>
            <a:buClrTx/>
            <a:buSzTx/>
            <a:buFontTx/>
            <a:buNone/>
            <a:tabLst/>
            <a:defRPr/>
          </a:pPr>
          <a:r>
            <a:rPr lang="de-DE" sz="1000" b="0">
              <a:latin typeface="Arial" pitchFamily="34" charset="0"/>
              <a:cs typeface="Arial" pitchFamily="34" charset="0"/>
            </a:rPr>
            <a:t>L (Laufkundschaft</a:t>
          </a:r>
          <a:r>
            <a:rPr lang="de-DE" sz="1000" b="0" baseline="0">
              <a:latin typeface="Arial" pitchFamily="34" charset="0"/>
              <a:cs typeface="Arial" pitchFamily="34" charset="0"/>
            </a:rPr>
            <a:t> muss immer bar bezahlen.</a:t>
          </a:r>
        </a:p>
        <a:p>
          <a:pPr marL="0" marR="0" indent="0" defTabSz="914400" eaLnBrk="1" fontAlgn="auto" latinLnBrk="0" hangingPunct="1">
            <a:lnSpc>
              <a:spcPct val="100000"/>
            </a:lnSpc>
            <a:spcBef>
              <a:spcPts val="0"/>
            </a:spcBef>
            <a:spcAft>
              <a:spcPts val="0"/>
            </a:spcAft>
            <a:buClrTx/>
            <a:buSzTx/>
            <a:buFontTx/>
            <a:buNone/>
            <a:tabLst/>
            <a:defRPr/>
          </a:pPr>
          <a:r>
            <a:rPr lang="de-DE" sz="1000" b="0" baseline="0">
              <a:latin typeface="Arial" pitchFamily="34" charset="0"/>
              <a:cs typeface="Arial" pitchFamily="34" charset="0"/>
            </a:rPr>
            <a:t>B (Bestandskunden) müssen Beträge bis 50 € bar bezahlen, Beträge über 50 € gehen auf Rechnung.</a:t>
          </a:r>
          <a:endParaRPr lang="de-DE" sz="1000" b="0">
            <a:latin typeface="Arial" pitchFamily="34" charset="0"/>
            <a:cs typeface="Arial" pitchFamily="34" charset="0"/>
          </a:endParaRPr>
        </a:p>
      </xdr:txBody>
    </xdr:sp>
    <xdr:clientData/>
  </xdr:oneCellAnchor>
  <xdr:oneCellAnchor>
    <xdr:from>
      <xdr:col>0</xdr:col>
      <xdr:colOff>0</xdr:colOff>
      <xdr:row>85</xdr:row>
      <xdr:rowOff>0</xdr:rowOff>
    </xdr:from>
    <xdr:ext cx="3638550" cy="682238"/>
    <xdr:sp macro="" textlink="">
      <xdr:nvSpPr>
        <xdr:cNvPr id="17" name="Textfeld 16">
          <a:extLst>
            <a:ext uri="{FF2B5EF4-FFF2-40B4-BE49-F238E27FC236}">
              <a16:creationId xmlns:a16="http://schemas.microsoft.com/office/drawing/2014/main" id="{6818D7FF-2B88-4622-A375-F3D41D12F701}"/>
            </a:ext>
          </a:extLst>
        </xdr:cNvPr>
        <xdr:cNvSpPr txBox="1"/>
      </xdr:nvSpPr>
      <xdr:spPr>
        <a:xfrm>
          <a:off x="762000" y="14287500"/>
          <a:ext cx="3638550" cy="682238"/>
        </a:xfrm>
        <a:prstGeom prst="rect">
          <a:avLst/>
        </a:prstGeom>
        <a:solidFill>
          <a:schemeClr val="lt1"/>
        </a:solidFill>
        <a:ln w="12700"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spAutoFit/>
        </a:bodyPr>
        <a:lstStyle/>
        <a:p>
          <a:pPr marL="0" marR="0" indent="0" defTabSz="914400" eaLnBrk="1" fontAlgn="auto" latinLnBrk="0" hangingPunct="1">
            <a:lnSpc>
              <a:spcPct val="100000"/>
            </a:lnSpc>
            <a:spcBef>
              <a:spcPts val="0"/>
            </a:spcBef>
            <a:spcAft>
              <a:spcPts val="0"/>
            </a:spcAft>
            <a:buClrTx/>
            <a:buSzTx/>
            <a:buFontTx/>
            <a:buNone/>
            <a:tabLst/>
            <a:defRPr/>
          </a:pPr>
          <a:r>
            <a:rPr lang="de-DE" sz="1000" b="0">
              <a:latin typeface="Arial" pitchFamily="34" charset="0"/>
              <a:cs typeface="Arial" pitchFamily="34" charset="0"/>
            </a:rPr>
            <a:t>Sie gewähren einen Skonto von 3%</a:t>
          </a:r>
          <a:r>
            <a:rPr lang="de-DE" sz="1000" b="0" baseline="0">
              <a:latin typeface="Arial" pitchFamily="34" charset="0"/>
              <a:cs typeface="Arial" pitchFamily="34" charset="0"/>
            </a:rPr>
            <a:t> bei Zahlung innerhalb von 14 Tagen bzw. einen Skonto von 2% bei Zahlung innerhalb von 30 Tagen.</a:t>
          </a:r>
        </a:p>
        <a:p>
          <a:pPr marL="0" marR="0" indent="0" defTabSz="914400" eaLnBrk="1" fontAlgn="auto" latinLnBrk="0" hangingPunct="1">
            <a:lnSpc>
              <a:spcPct val="100000"/>
            </a:lnSpc>
            <a:spcBef>
              <a:spcPts val="0"/>
            </a:spcBef>
            <a:spcAft>
              <a:spcPts val="0"/>
            </a:spcAft>
            <a:buClrTx/>
            <a:buSzTx/>
            <a:buFontTx/>
            <a:buNone/>
            <a:tabLst/>
            <a:defRPr/>
          </a:pPr>
          <a:r>
            <a:rPr lang="de-DE" sz="1000" b="0" baseline="0">
              <a:latin typeface="Arial" pitchFamily="34" charset="0"/>
              <a:cs typeface="Arial" pitchFamily="34" charset="0"/>
            </a:rPr>
            <a:t>Berechnen Sie den Skonto-Betrag.</a:t>
          </a:r>
        </a:p>
      </xdr:txBody>
    </xdr:sp>
    <xdr:clientData/>
  </xdr:oneCellAnchor>
  <xdr:oneCellAnchor>
    <xdr:from>
      <xdr:col>0</xdr:col>
      <xdr:colOff>0</xdr:colOff>
      <xdr:row>98</xdr:row>
      <xdr:rowOff>0</xdr:rowOff>
    </xdr:from>
    <xdr:ext cx="3638550" cy="682238"/>
    <xdr:sp macro="" textlink="">
      <xdr:nvSpPr>
        <xdr:cNvPr id="18" name="Textfeld 17">
          <a:extLst>
            <a:ext uri="{FF2B5EF4-FFF2-40B4-BE49-F238E27FC236}">
              <a16:creationId xmlns:a16="http://schemas.microsoft.com/office/drawing/2014/main" id="{5E557695-22EA-4DB2-8AB8-8A292817D7AC}"/>
            </a:ext>
          </a:extLst>
        </xdr:cNvPr>
        <xdr:cNvSpPr txBox="1"/>
      </xdr:nvSpPr>
      <xdr:spPr>
        <a:xfrm>
          <a:off x="762000" y="16421100"/>
          <a:ext cx="3638550" cy="682238"/>
        </a:xfrm>
        <a:prstGeom prst="rect">
          <a:avLst/>
        </a:prstGeom>
        <a:solidFill>
          <a:schemeClr val="lt1"/>
        </a:solidFill>
        <a:ln w="12700"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spAutoFit/>
        </a:bodyPr>
        <a:lstStyle/>
        <a:p>
          <a:pPr marL="0" marR="0" indent="0" defTabSz="914400" eaLnBrk="1" fontAlgn="auto" latinLnBrk="0" hangingPunct="1">
            <a:lnSpc>
              <a:spcPct val="100000"/>
            </a:lnSpc>
            <a:spcBef>
              <a:spcPts val="0"/>
            </a:spcBef>
            <a:spcAft>
              <a:spcPts val="0"/>
            </a:spcAft>
            <a:buClrTx/>
            <a:buSzTx/>
            <a:buFontTx/>
            <a:buNone/>
            <a:tabLst/>
            <a:defRPr/>
          </a:pPr>
          <a:r>
            <a:rPr lang="de-DE" sz="1000" b="0">
              <a:latin typeface="Arial" pitchFamily="34" charset="0"/>
              <a:cs typeface="Arial" pitchFamily="34" charset="0"/>
            </a:rPr>
            <a:t>Der Preis für ein Flugticket ist gestaffelt nach Altersgruppen. Kinder bis einschließlich 10 Jahren zahlen 300 Euro, Jugendliche und Studenten bis einschließlich 25 Jahre zahlen 400 Euro und Erwachsene zahlen 500 Euro. </a:t>
          </a:r>
        </a:p>
      </xdr:txBody>
    </xdr:sp>
    <xdr:clientData/>
  </xdr:oneCellAnchor>
  <xdr:oneCellAnchor>
    <xdr:from>
      <xdr:col>0</xdr:col>
      <xdr:colOff>0</xdr:colOff>
      <xdr:row>117</xdr:row>
      <xdr:rowOff>57151</xdr:rowOff>
    </xdr:from>
    <xdr:ext cx="3638550" cy="829714"/>
    <xdr:sp macro="" textlink="">
      <xdr:nvSpPr>
        <xdr:cNvPr id="19" name="Textfeld 18">
          <a:extLst>
            <a:ext uri="{FF2B5EF4-FFF2-40B4-BE49-F238E27FC236}">
              <a16:creationId xmlns:a16="http://schemas.microsoft.com/office/drawing/2014/main" id="{5C3DCE49-A90D-4050-AFC1-1635B393BEB6}"/>
            </a:ext>
          </a:extLst>
        </xdr:cNvPr>
        <xdr:cNvSpPr txBox="1"/>
      </xdr:nvSpPr>
      <xdr:spPr>
        <a:xfrm>
          <a:off x="762000" y="19554826"/>
          <a:ext cx="3638550" cy="829714"/>
        </a:xfrm>
        <a:prstGeom prst="rect">
          <a:avLst/>
        </a:prstGeom>
        <a:solidFill>
          <a:schemeClr val="lt1"/>
        </a:solidFill>
        <a:ln w="12700"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spAutoFit/>
        </a:bodyPr>
        <a:lstStyle/>
        <a:p>
          <a:pPr marL="0" marR="0" indent="0" defTabSz="914400" eaLnBrk="1" fontAlgn="auto" latinLnBrk="0" hangingPunct="1">
            <a:lnSpc>
              <a:spcPct val="100000"/>
            </a:lnSpc>
            <a:spcBef>
              <a:spcPts val="0"/>
            </a:spcBef>
            <a:spcAft>
              <a:spcPts val="0"/>
            </a:spcAft>
            <a:buClrTx/>
            <a:buSzTx/>
            <a:buFontTx/>
            <a:buNone/>
            <a:tabLst/>
            <a:defRPr/>
          </a:pPr>
          <a:r>
            <a:rPr lang="de-DE" sz="1000" b="0">
              <a:latin typeface="Arial" pitchFamily="34" charset="0"/>
              <a:cs typeface="Arial" pitchFamily="34" charset="0"/>
            </a:rPr>
            <a:t>Der Preis für ein Flugticket ist gestaffelt nach Altersgruppen. Kinder bis einschließlich 10 Jahren zahlen 300 Euro, Jugendliche und Studenten bis einschließlich 25 Jahre zahlen 400 Euro und Erwachsene zahlen 500 Euro. </a:t>
          </a:r>
        </a:p>
        <a:p>
          <a:pPr marL="0" marR="0" indent="0" defTabSz="914400" eaLnBrk="1" fontAlgn="auto" latinLnBrk="0" hangingPunct="1">
            <a:lnSpc>
              <a:spcPct val="100000"/>
            </a:lnSpc>
            <a:spcBef>
              <a:spcPts val="0"/>
            </a:spcBef>
            <a:spcAft>
              <a:spcPts val="0"/>
            </a:spcAft>
            <a:buClrTx/>
            <a:buSzTx/>
            <a:buFontTx/>
            <a:buNone/>
            <a:tabLst/>
            <a:defRPr/>
          </a:pPr>
          <a:r>
            <a:rPr lang="de-DE" sz="1000" b="0">
              <a:latin typeface="Arial" pitchFamily="34" charset="0"/>
              <a:cs typeface="Arial" pitchFamily="34" charset="0"/>
            </a:rPr>
            <a:t>Verwenden Sie Bezüge,</a:t>
          </a:r>
          <a:r>
            <a:rPr lang="de-DE" sz="1000" b="0" baseline="0">
              <a:latin typeface="Arial" pitchFamily="34" charset="0"/>
              <a:cs typeface="Arial" pitchFamily="34" charset="0"/>
            </a:rPr>
            <a:t> beachten Sie die Bezugsart!</a:t>
          </a:r>
          <a:endParaRPr lang="de-DE" sz="1000" b="0">
            <a:latin typeface="Arial" pitchFamily="34" charset="0"/>
            <a:cs typeface="Arial" pitchFamily="34" charset="0"/>
          </a:endParaRPr>
        </a:p>
      </xdr:txBody>
    </xdr:sp>
    <xdr:clientData/>
  </xdr:oneCellAnchor>
</xdr:wsDr>
</file>

<file path=xl/drawings/drawing4.xml><?xml version="1.0" encoding="utf-8"?>
<xdr:wsDr xmlns:xdr="http://schemas.openxmlformats.org/drawingml/2006/spreadsheetDrawing" xmlns:a="http://schemas.openxmlformats.org/drawingml/2006/main">
  <xdr:oneCellAnchor>
    <xdr:from>
      <xdr:col>0</xdr:col>
      <xdr:colOff>0</xdr:colOff>
      <xdr:row>25</xdr:row>
      <xdr:rowOff>66676</xdr:rowOff>
    </xdr:from>
    <xdr:ext cx="2847974" cy="682238"/>
    <xdr:sp macro="" textlink="">
      <xdr:nvSpPr>
        <xdr:cNvPr id="2" name="Textfeld 1">
          <a:extLst>
            <a:ext uri="{FF2B5EF4-FFF2-40B4-BE49-F238E27FC236}">
              <a16:creationId xmlns:a16="http://schemas.microsoft.com/office/drawing/2014/main" id="{00000000-0008-0000-0300-000002000000}"/>
            </a:ext>
          </a:extLst>
        </xdr:cNvPr>
        <xdr:cNvSpPr txBox="1"/>
      </xdr:nvSpPr>
      <xdr:spPr>
        <a:xfrm>
          <a:off x="0" y="4152901"/>
          <a:ext cx="2847974" cy="682238"/>
        </a:xfrm>
        <a:prstGeom prst="rect">
          <a:avLst/>
        </a:prstGeom>
        <a:solidFill>
          <a:schemeClr val="lt1"/>
        </a:solidFill>
        <a:ln w="12700"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spAutoFit/>
        </a:bodyPr>
        <a:lstStyle/>
        <a:p>
          <a:pPr marL="0" marR="0" indent="0" defTabSz="914400" eaLnBrk="1" fontAlgn="auto" latinLnBrk="0" hangingPunct="1">
            <a:lnSpc>
              <a:spcPct val="100000"/>
            </a:lnSpc>
            <a:spcBef>
              <a:spcPts val="0"/>
            </a:spcBef>
            <a:spcAft>
              <a:spcPts val="0"/>
            </a:spcAft>
            <a:buClrTx/>
            <a:buSzTx/>
            <a:buFontTx/>
            <a:buNone/>
            <a:tabLst/>
            <a:defRPr/>
          </a:pPr>
          <a:r>
            <a:rPr lang="de-DE" sz="1000" b="0">
              <a:latin typeface="Arial" pitchFamily="34" charset="0"/>
              <a:cs typeface="Arial" pitchFamily="34" charset="0"/>
            </a:rPr>
            <a:t>Die Vertreter erhalten eine Provision,</a:t>
          </a:r>
          <a:r>
            <a:rPr lang="de-DE" sz="1000" b="0" baseline="0">
              <a:latin typeface="Arial" pitchFamily="34" charset="0"/>
              <a:cs typeface="Arial" pitchFamily="34" charset="0"/>
            </a:rPr>
            <a:t> die nach der Höhe des Umsatzes gestaffelt ist.</a:t>
          </a:r>
        </a:p>
        <a:p>
          <a:pPr marL="0" marR="0" indent="0" defTabSz="914400" eaLnBrk="1" fontAlgn="auto" latinLnBrk="0" hangingPunct="1">
            <a:lnSpc>
              <a:spcPct val="100000"/>
            </a:lnSpc>
            <a:spcBef>
              <a:spcPts val="0"/>
            </a:spcBef>
            <a:spcAft>
              <a:spcPts val="0"/>
            </a:spcAft>
            <a:buClrTx/>
            <a:buSzTx/>
            <a:buFontTx/>
            <a:buNone/>
            <a:tabLst/>
            <a:defRPr/>
          </a:pPr>
          <a:r>
            <a:rPr lang="de-DE" sz="1000" b="0" baseline="0">
              <a:latin typeface="Arial" pitchFamily="34" charset="0"/>
              <a:cs typeface="Arial" pitchFamily="34" charset="0"/>
            </a:rPr>
            <a:t>Ermitteln Sie den %-Satz. Beachten Sie die Bezugsart!</a:t>
          </a:r>
        </a:p>
      </xdr:txBody>
    </xdr:sp>
    <xdr:clientData/>
  </xdr:oneCellAnchor>
  <xdr:twoCellAnchor>
    <xdr:from>
      <xdr:col>0</xdr:col>
      <xdr:colOff>0</xdr:colOff>
      <xdr:row>10</xdr:row>
      <xdr:rowOff>0</xdr:rowOff>
    </xdr:from>
    <xdr:to>
      <xdr:col>6</xdr:col>
      <xdr:colOff>485774</xdr:colOff>
      <xdr:row>13</xdr:row>
      <xdr:rowOff>133350</xdr:rowOff>
    </xdr:to>
    <xdr:sp macro="" textlink="">
      <xdr:nvSpPr>
        <xdr:cNvPr id="3" name="Textfeld 2">
          <a:extLst>
            <a:ext uri="{FF2B5EF4-FFF2-40B4-BE49-F238E27FC236}">
              <a16:creationId xmlns:a16="http://schemas.microsoft.com/office/drawing/2014/main" id="{00000000-0008-0000-0300-000003000000}"/>
            </a:ext>
          </a:extLst>
        </xdr:cNvPr>
        <xdr:cNvSpPr txBox="1"/>
      </xdr:nvSpPr>
      <xdr:spPr>
        <a:xfrm>
          <a:off x="762000" y="1657350"/>
          <a:ext cx="4571999" cy="619125"/>
        </a:xfrm>
        <a:prstGeom prst="rect">
          <a:avLst/>
        </a:prstGeom>
        <a:solidFill>
          <a:schemeClr val="lt1"/>
        </a:solidFill>
        <a:ln w="12700"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marL="0" marR="0" indent="0" defTabSz="914400" eaLnBrk="1" fontAlgn="auto" latinLnBrk="0" hangingPunct="1">
            <a:lnSpc>
              <a:spcPct val="100000"/>
            </a:lnSpc>
            <a:spcBef>
              <a:spcPts val="0"/>
            </a:spcBef>
            <a:spcAft>
              <a:spcPts val="0"/>
            </a:spcAft>
            <a:buClrTx/>
            <a:buSzTx/>
            <a:buFontTx/>
            <a:buNone/>
            <a:tabLst/>
            <a:defRPr/>
          </a:pPr>
          <a:r>
            <a:rPr lang="de-DE" sz="1000">
              <a:latin typeface="Arial" pitchFamily="34" charset="0"/>
              <a:cs typeface="Arial" pitchFamily="34" charset="0"/>
            </a:rPr>
            <a:t>Ihre Tochter soll für gute Noten einen Anreiz in Form von Geld bekommen. </a:t>
          </a:r>
        </a:p>
        <a:p>
          <a:pPr marL="0" marR="0" indent="0" defTabSz="914400" eaLnBrk="1" fontAlgn="auto" latinLnBrk="0" hangingPunct="1">
            <a:lnSpc>
              <a:spcPct val="100000"/>
            </a:lnSpc>
            <a:spcBef>
              <a:spcPts val="0"/>
            </a:spcBef>
            <a:spcAft>
              <a:spcPts val="0"/>
            </a:spcAft>
            <a:buClrTx/>
            <a:buSzTx/>
            <a:buFontTx/>
            <a:buNone/>
            <a:tabLst/>
            <a:defRPr/>
          </a:pPr>
          <a:r>
            <a:rPr lang="de-DE" sz="1000">
              <a:latin typeface="Arial" pitchFamily="34" charset="0"/>
              <a:cs typeface="Arial" pitchFamily="34" charset="0"/>
            </a:rPr>
            <a:t>Für "sehr gut" 10 €, für "gut" 5 € für "befriedigend" 2 €. </a:t>
          </a:r>
        </a:p>
        <a:p>
          <a:pPr marL="0" marR="0" indent="0" defTabSz="914400" eaLnBrk="1" fontAlgn="auto" latinLnBrk="0" hangingPunct="1">
            <a:lnSpc>
              <a:spcPct val="100000"/>
            </a:lnSpc>
            <a:spcBef>
              <a:spcPts val="0"/>
            </a:spcBef>
            <a:spcAft>
              <a:spcPts val="0"/>
            </a:spcAft>
            <a:buClrTx/>
            <a:buSzTx/>
            <a:buFontTx/>
            <a:buNone/>
            <a:tabLst/>
            <a:defRPr/>
          </a:pPr>
          <a:r>
            <a:rPr lang="de-DE" sz="1000">
              <a:latin typeface="Arial" pitchFamily="34" charset="0"/>
              <a:cs typeface="Arial" pitchFamily="34" charset="0"/>
            </a:rPr>
            <a:t>Bei schlechteren Noten gibt es nichts. </a:t>
          </a:r>
          <a:br>
            <a:rPr lang="de-DE" sz="1000">
              <a:latin typeface="Arial" pitchFamily="34" charset="0"/>
              <a:cs typeface="Arial" pitchFamily="34" charset="0"/>
            </a:rPr>
          </a:br>
          <a:endParaRPr lang="de-DE" sz="1000" b="0" i="0" u="none" strike="noStrike" baseline="0">
            <a:solidFill>
              <a:schemeClr val="dk1"/>
            </a:solidFill>
            <a:latin typeface="Arial" pitchFamily="34" charset="0"/>
            <a:ea typeface="+mn-ea"/>
            <a:cs typeface="Arial" pitchFamily="34" charset="0"/>
          </a:endParaRPr>
        </a:p>
      </xdr:txBody>
    </xdr:sp>
    <xdr:clientData/>
  </xdr:twoCellAnchor>
  <xdr:twoCellAnchor>
    <xdr:from>
      <xdr:col>0</xdr:col>
      <xdr:colOff>0</xdr:colOff>
      <xdr:row>68</xdr:row>
      <xdr:rowOff>1</xdr:rowOff>
    </xdr:from>
    <xdr:to>
      <xdr:col>4</xdr:col>
      <xdr:colOff>619125</xdr:colOff>
      <xdr:row>71</xdr:row>
      <xdr:rowOff>85726</xdr:rowOff>
    </xdr:to>
    <xdr:sp macro="" textlink="">
      <xdr:nvSpPr>
        <xdr:cNvPr id="6" name="Textfeld 5">
          <a:extLst>
            <a:ext uri="{FF2B5EF4-FFF2-40B4-BE49-F238E27FC236}">
              <a16:creationId xmlns:a16="http://schemas.microsoft.com/office/drawing/2014/main" id="{00000000-0008-0000-0300-000006000000}"/>
            </a:ext>
          </a:extLst>
        </xdr:cNvPr>
        <xdr:cNvSpPr txBox="1"/>
      </xdr:nvSpPr>
      <xdr:spPr>
        <a:xfrm>
          <a:off x="676275" y="7000876"/>
          <a:ext cx="3390900" cy="571500"/>
        </a:xfrm>
        <a:prstGeom prst="rect">
          <a:avLst/>
        </a:prstGeom>
        <a:solidFill>
          <a:schemeClr val="lt1"/>
        </a:solidFill>
        <a:ln w="12700"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marL="0" marR="0" indent="0" defTabSz="914400" eaLnBrk="1" fontAlgn="auto" latinLnBrk="0" hangingPunct="1">
            <a:lnSpc>
              <a:spcPct val="100000"/>
            </a:lnSpc>
            <a:spcBef>
              <a:spcPts val="0"/>
            </a:spcBef>
            <a:spcAft>
              <a:spcPts val="0"/>
            </a:spcAft>
            <a:buClrTx/>
            <a:buSzTx/>
            <a:buFontTx/>
            <a:buNone/>
            <a:tabLst/>
            <a:defRPr/>
          </a:pPr>
          <a:r>
            <a:rPr lang="de-DE" sz="1000" b="0">
              <a:latin typeface="Arial" pitchFamily="34" charset="0"/>
              <a:cs typeface="Arial" pitchFamily="34" charset="0"/>
            </a:rPr>
            <a:t>L (Laufkundschaft</a:t>
          </a:r>
          <a:r>
            <a:rPr lang="de-DE" sz="1000" b="0" baseline="0">
              <a:latin typeface="Arial" pitchFamily="34" charset="0"/>
              <a:cs typeface="Arial" pitchFamily="34" charset="0"/>
            </a:rPr>
            <a:t> muss immer bar bezahlen.</a:t>
          </a:r>
        </a:p>
        <a:p>
          <a:pPr marL="0" marR="0" indent="0" defTabSz="914400" eaLnBrk="1" fontAlgn="auto" latinLnBrk="0" hangingPunct="1">
            <a:lnSpc>
              <a:spcPct val="100000"/>
            </a:lnSpc>
            <a:spcBef>
              <a:spcPts val="0"/>
            </a:spcBef>
            <a:spcAft>
              <a:spcPts val="0"/>
            </a:spcAft>
            <a:buClrTx/>
            <a:buSzTx/>
            <a:buFontTx/>
            <a:buNone/>
            <a:tabLst/>
            <a:defRPr/>
          </a:pPr>
          <a:r>
            <a:rPr lang="de-DE" sz="1000" b="0" baseline="0">
              <a:latin typeface="Arial" pitchFamily="34" charset="0"/>
              <a:cs typeface="Arial" pitchFamily="34" charset="0"/>
            </a:rPr>
            <a:t>B (Bestandskunden) müssen Beträge bis 50 € bar bezahlen, Beträge über 50 € gehen auf Rechnung.</a:t>
          </a:r>
          <a:endParaRPr lang="de-DE" sz="1000" b="0">
            <a:latin typeface="Arial" pitchFamily="34" charset="0"/>
            <a:cs typeface="Arial" pitchFamily="34" charset="0"/>
          </a:endParaRPr>
        </a:p>
      </xdr:txBody>
    </xdr:sp>
    <xdr:clientData/>
  </xdr:twoCellAnchor>
  <xdr:twoCellAnchor>
    <xdr:from>
      <xdr:col>0</xdr:col>
      <xdr:colOff>0</xdr:colOff>
      <xdr:row>85</xdr:row>
      <xdr:rowOff>0</xdr:rowOff>
    </xdr:from>
    <xdr:to>
      <xdr:col>5</xdr:col>
      <xdr:colOff>0</xdr:colOff>
      <xdr:row>88</xdr:row>
      <xdr:rowOff>76200</xdr:rowOff>
    </xdr:to>
    <xdr:sp macro="" textlink="">
      <xdr:nvSpPr>
        <xdr:cNvPr id="7" name="Textfeld 6">
          <a:extLst>
            <a:ext uri="{FF2B5EF4-FFF2-40B4-BE49-F238E27FC236}">
              <a16:creationId xmlns:a16="http://schemas.microsoft.com/office/drawing/2014/main" id="{00000000-0008-0000-0300-000007000000}"/>
            </a:ext>
          </a:extLst>
        </xdr:cNvPr>
        <xdr:cNvSpPr txBox="1"/>
      </xdr:nvSpPr>
      <xdr:spPr>
        <a:xfrm>
          <a:off x="0" y="14287500"/>
          <a:ext cx="3638550" cy="561975"/>
        </a:xfrm>
        <a:prstGeom prst="rect">
          <a:avLst/>
        </a:prstGeom>
        <a:solidFill>
          <a:schemeClr val="lt1"/>
        </a:solidFill>
        <a:ln w="12700"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marL="0" marR="0" indent="0" defTabSz="914400" eaLnBrk="1" fontAlgn="auto" latinLnBrk="0" hangingPunct="1">
            <a:lnSpc>
              <a:spcPct val="100000"/>
            </a:lnSpc>
            <a:spcBef>
              <a:spcPts val="0"/>
            </a:spcBef>
            <a:spcAft>
              <a:spcPts val="0"/>
            </a:spcAft>
            <a:buClrTx/>
            <a:buSzTx/>
            <a:buFontTx/>
            <a:buNone/>
            <a:tabLst/>
            <a:defRPr/>
          </a:pPr>
          <a:r>
            <a:rPr lang="de-DE" sz="1000" b="0">
              <a:latin typeface="Arial" pitchFamily="34" charset="0"/>
              <a:cs typeface="Arial" pitchFamily="34" charset="0"/>
            </a:rPr>
            <a:t>Sie gewähren einen Skonto von 3%</a:t>
          </a:r>
          <a:r>
            <a:rPr lang="de-DE" sz="1000" b="0" baseline="0">
              <a:latin typeface="Arial" pitchFamily="34" charset="0"/>
              <a:cs typeface="Arial" pitchFamily="34" charset="0"/>
            </a:rPr>
            <a:t> bei Zahlung innerhalb von 14 Tagen bzw. einen Skonto von 2% bei Zahlung innerhalb von 30 Tagen.</a:t>
          </a:r>
          <a:endParaRPr lang="de-DE" sz="1000" b="0">
            <a:latin typeface="Arial" pitchFamily="34" charset="0"/>
            <a:cs typeface="Arial" pitchFamily="34" charset="0"/>
          </a:endParaRPr>
        </a:p>
      </xdr:txBody>
    </xdr:sp>
    <xdr:clientData/>
  </xdr:twoCellAnchor>
  <xdr:twoCellAnchor>
    <xdr:from>
      <xdr:col>0</xdr:col>
      <xdr:colOff>0</xdr:colOff>
      <xdr:row>98</xdr:row>
      <xdr:rowOff>0</xdr:rowOff>
    </xdr:from>
    <xdr:to>
      <xdr:col>5</xdr:col>
      <xdr:colOff>0</xdr:colOff>
      <xdr:row>102</xdr:row>
      <xdr:rowOff>123825</xdr:rowOff>
    </xdr:to>
    <xdr:sp macro="" textlink="">
      <xdr:nvSpPr>
        <xdr:cNvPr id="8" name="Textfeld 7">
          <a:extLst>
            <a:ext uri="{FF2B5EF4-FFF2-40B4-BE49-F238E27FC236}">
              <a16:creationId xmlns:a16="http://schemas.microsoft.com/office/drawing/2014/main" id="{00000000-0008-0000-0300-000008000000}"/>
            </a:ext>
          </a:extLst>
        </xdr:cNvPr>
        <xdr:cNvSpPr txBox="1"/>
      </xdr:nvSpPr>
      <xdr:spPr>
        <a:xfrm>
          <a:off x="0" y="16421100"/>
          <a:ext cx="3638550" cy="771525"/>
        </a:xfrm>
        <a:prstGeom prst="rect">
          <a:avLst/>
        </a:prstGeom>
        <a:solidFill>
          <a:schemeClr val="lt1"/>
        </a:solidFill>
        <a:ln w="12700"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marL="0" marR="0" indent="0" defTabSz="914400" eaLnBrk="1" fontAlgn="auto" latinLnBrk="0" hangingPunct="1">
            <a:lnSpc>
              <a:spcPct val="100000"/>
            </a:lnSpc>
            <a:spcBef>
              <a:spcPts val="0"/>
            </a:spcBef>
            <a:spcAft>
              <a:spcPts val="0"/>
            </a:spcAft>
            <a:buClrTx/>
            <a:buSzTx/>
            <a:buFontTx/>
            <a:buNone/>
            <a:tabLst/>
            <a:defRPr/>
          </a:pPr>
          <a:r>
            <a:rPr lang="de-DE" sz="1000" b="0">
              <a:latin typeface="Arial" pitchFamily="34" charset="0"/>
              <a:cs typeface="Arial" pitchFamily="34" charset="0"/>
            </a:rPr>
            <a:t>Der Preis für ein Flugticket ist gestaffelt nach Altersgruppen. Kinder bis einschließlich 10 Jahren zahlen 300 Euro, Jugendliche und Studenten bis einschließlich 25 Jahre zahlen 400 Euro und Erwachsene zahlen 500 Euro. </a:t>
          </a:r>
        </a:p>
      </xdr:txBody>
    </xdr:sp>
    <xdr:clientData/>
  </xdr:twoCellAnchor>
  <xdr:twoCellAnchor>
    <xdr:from>
      <xdr:col>0</xdr:col>
      <xdr:colOff>0</xdr:colOff>
      <xdr:row>117</xdr:row>
      <xdr:rowOff>57151</xdr:rowOff>
    </xdr:from>
    <xdr:to>
      <xdr:col>5</xdr:col>
      <xdr:colOff>0</xdr:colOff>
      <xdr:row>123</xdr:row>
      <xdr:rowOff>0</xdr:rowOff>
    </xdr:to>
    <xdr:sp macro="" textlink="">
      <xdr:nvSpPr>
        <xdr:cNvPr id="9" name="Textfeld 8">
          <a:extLst>
            <a:ext uri="{FF2B5EF4-FFF2-40B4-BE49-F238E27FC236}">
              <a16:creationId xmlns:a16="http://schemas.microsoft.com/office/drawing/2014/main" id="{00000000-0008-0000-0300-000009000000}"/>
            </a:ext>
          </a:extLst>
        </xdr:cNvPr>
        <xdr:cNvSpPr txBox="1"/>
      </xdr:nvSpPr>
      <xdr:spPr>
        <a:xfrm>
          <a:off x="0" y="19554826"/>
          <a:ext cx="3638550" cy="914399"/>
        </a:xfrm>
        <a:prstGeom prst="rect">
          <a:avLst/>
        </a:prstGeom>
        <a:solidFill>
          <a:schemeClr val="lt1"/>
        </a:solidFill>
        <a:ln w="12700"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marL="0" marR="0" indent="0" defTabSz="914400" eaLnBrk="1" fontAlgn="auto" latinLnBrk="0" hangingPunct="1">
            <a:lnSpc>
              <a:spcPct val="100000"/>
            </a:lnSpc>
            <a:spcBef>
              <a:spcPts val="0"/>
            </a:spcBef>
            <a:spcAft>
              <a:spcPts val="0"/>
            </a:spcAft>
            <a:buClrTx/>
            <a:buSzTx/>
            <a:buFontTx/>
            <a:buNone/>
            <a:tabLst/>
            <a:defRPr/>
          </a:pPr>
          <a:r>
            <a:rPr lang="de-DE" sz="1000" b="0">
              <a:latin typeface="Arial" pitchFamily="34" charset="0"/>
              <a:cs typeface="Arial" pitchFamily="34" charset="0"/>
            </a:rPr>
            <a:t>Der Preis für ein Flugticket ist gestaffelt nach Altersgruppen. Kinder bis einschließlich 10 Jahren zahlen 300 Euro, Jugendliche und Studenten bis einschließlich 25 Jahre zahlen 400 Euro und Erwachsene zahlen 500 Euro. </a:t>
          </a:r>
        </a:p>
        <a:p>
          <a:pPr marL="0" marR="0" indent="0" defTabSz="914400" eaLnBrk="1" fontAlgn="auto" latinLnBrk="0" hangingPunct="1">
            <a:lnSpc>
              <a:spcPct val="100000"/>
            </a:lnSpc>
            <a:spcBef>
              <a:spcPts val="0"/>
            </a:spcBef>
            <a:spcAft>
              <a:spcPts val="0"/>
            </a:spcAft>
            <a:buClrTx/>
            <a:buSzTx/>
            <a:buFontTx/>
            <a:buNone/>
            <a:tabLst/>
            <a:defRPr/>
          </a:pPr>
          <a:r>
            <a:rPr lang="de-DE" sz="1000" b="0">
              <a:latin typeface="Arial" pitchFamily="34" charset="0"/>
              <a:cs typeface="Arial" pitchFamily="34" charset="0"/>
            </a:rPr>
            <a:t>Verwenden Sie Bezüge,</a:t>
          </a:r>
          <a:r>
            <a:rPr lang="de-DE" sz="1000" b="0" baseline="0">
              <a:latin typeface="Arial" pitchFamily="34" charset="0"/>
              <a:cs typeface="Arial" pitchFamily="34" charset="0"/>
            </a:rPr>
            <a:t> beachten Sie die Bezugsart!</a:t>
          </a:r>
          <a:endParaRPr lang="de-DE" sz="1000" b="0">
            <a:latin typeface="Arial" pitchFamily="34" charset="0"/>
            <a:cs typeface="Arial" pitchFamily="34" charset="0"/>
          </a:endParaRPr>
        </a:p>
      </xdr:txBody>
    </xdr:sp>
    <xdr:clientData/>
  </xdr:twoCellAnchor>
  <xdr:oneCellAnchor>
    <xdr:from>
      <xdr:col>0</xdr:col>
      <xdr:colOff>0</xdr:colOff>
      <xdr:row>48</xdr:row>
      <xdr:rowOff>0</xdr:rowOff>
    </xdr:from>
    <xdr:ext cx="4391024" cy="682238"/>
    <xdr:sp macro="" textlink="">
      <xdr:nvSpPr>
        <xdr:cNvPr id="10" name="Textfeld 9">
          <a:extLst>
            <a:ext uri="{FF2B5EF4-FFF2-40B4-BE49-F238E27FC236}">
              <a16:creationId xmlns:a16="http://schemas.microsoft.com/office/drawing/2014/main" id="{CB8DAAF3-7A46-4149-A21E-23E12465FEF7}"/>
            </a:ext>
          </a:extLst>
        </xdr:cNvPr>
        <xdr:cNvSpPr txBox="1"/>
      </xdr:nvSpPr>
      <xdr:spPr>
        <a:xfrm>
          <a:off x="0" y="8134350"/>
          <a:ext cx="4391024" cy="682238"/>
        </a:xfrm>
        <a:prstGeom prst="rect">
          <a:avLst/>
        </a:prstGeom>
        <a:solidFill>
          <a:schemeClr val="lt1"/>
        </a:solidFill>
        <a:ln w="12700"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spAutoFit/>
        </a:bodyPr>
        <a:lstStyle/>
        <a:p>
          <a:pPr marL="0" marR="0" indent="0" defTabSz="914400" eaLnBrk="1" fontAlgn="auto" latinLnBrk="0" hangingPunct="1">
            <a:lnSpc>
              <a:spcPct val="100000"/>
            </a:lnSpc>
            <a:spcBef>
              <a:spcPts val="0"/>
            </a:spcBef>
            <a:spcAft>
              <a:spcPts val="0"/>
            </a:spcAft>
            <a:buClrTx/>
            <a:buSzTx/>
            <a:buFontTx/>
            <a:buNone/>
            <a:tabLst/>
            <a:defRPr/>
          </a:pPr>
          <a:r>
            <a:rPr lang="de-DE" sz="1000" b="0">
              <a:latin typeface="Arial" pitchFamily="34" charset="0"/>
              <a:cs typeface="Arial" pitchFamily="34" charset="0"/>
            </a:rPr>
            <a:t>Ermitteln Sie den Soll-Bestand.</a:t>
          </a:r>
        </a:p>
        <a:p>
          <a:pPr marL="0" marR="0" indent="0" defTabSz="914400" eaLnBrk="1" fontAlgn="auto" latinLnBrk="0" hangingPunct="1">
            <a:lnSpc>
              <a:spcPct val="100000"/>
            </a:lnSpc>
            <a:spcBef>
              <a:spcPts val="0"/>
            </a:spcBef>
            <a:spcAft>
              <a:spcPts val="0"/>
            </a:spcAft>
            <a:buClrTx/>
            <a:buSzTx/>
            <a:buFontTx/>
            <a:buNone/>
            <a:tabLst/>
            <a:defRPr/>
          </a:pPr>
          <a:r>
            <a:rPr lang="de-DE" sz="1000" b="0">
              <a:latin typeface="Arial" pitchFamily="34" charset="0"/>
              <a:cs typeface="Arial" pitchFamily="34" charset="0"/>
            </a:rPr>
            <a:t>Ermitteln Sie die Bestell-Menge.</a:t>
          </a:r>
        </a:p>
        <a:p>
          <a:pPr marL="0" marR="0" indent="0" defTabSz="914400" eaLnBrk="1" fontAlgn="auto" latinLnBrk="0" hangingPunct="1">
            <a:lnSpc>
              <a:spcPct val="100000"/>
            </a:lnSpc>
            <a:spcBef>
              <a:spcPts val="0"/>
            </a:spcBef>
            <a:spcAft>
              <a:spcPts val="0"/>
            </a:spcAft>
            <a:buClrTx/>
            <a:buSzTx/>
            <a:buFontTx/>
            <a:buNone/>
            <a:tabLst/>
            <a:defRPr/>
          </a:pPr>
          <a:r>
            <a:rPr lang="de-DE" sz="1000" b="0">
              <a:latin typeface="Arial" pitchFamily="34" charset="0"/>
              <a:cs typeface="Arial" pitchFamily="34" charset="0"/>
            </a:rPr>
            <a:t>Beachten Sie dabei die Mindestbestellmenge.</a:t>
          </a:r>
        </a:p>
        <a:p>
          <a:pPr marL="0" marR="0" indent="0" defTabSz="914400" eaLnBrk="1" fontAlgn="auto" latinLnBrk="0" hangingPunct="1">
            <a:lnSpc>
              <a:spcPct val="100000"/>
            </a:lnSpc>
            <a:spcBef>
              <a:spcPts val="0"/>
            </a:spcBef>
            <a:spcAft>
              <a:spcPts val="0"/>
            </a:spcAft>
            <a:buClrTx/>
            <a:buSzTx/>
            <a:buFontTx/>
            <a:buNone/>
            <a:tabLst/>
            <a:defRPr/>
          </a:pPr>
          <a:r>
            <a:rPr lang="de-DE" sz="1000" b="0">
              <a:latin typeface="Arial" pitchFamily="34" charset="0"/>
              <a:cs typeface="Arial" pitchFamily="34" charset="0"/>
            </a:rPr>
            <a:t>Definieren</a:t>
          </a:r>
          <a:r>
            <a:rPr lang="de-DE" sz="1000" b="0" baseline="0">
              <a:latin typeface="Arial" pitchFamily="34" charset="0"/>
              <a:cs typeface="Arial" pitchFamily="34" charset="0"/>
            </a:rPr>
            <a:t> Sie die Namen für die Spalten "Gruppe", "Ist", "Soll", "Mindest".</a:t>
          </a:r>
          <a:endParaRPr lang="de-DE" sz="1000" b="0">
            <a:latin typeface="Arial" pitchFamily="34" charset="0"/>
            <a:cs typeface="Arial" pitchFamily="34" charset="0"/>
          </a:endParaRPr>
        </a:p>
      </xdr:txBody>
    </xdr:sp>
    <xdr:clientData/>
  </xdr:oneCellAnchor>
</xdr:wsDr>
</file>

<file path=xl/drawings/drawing5.xml><?xml version="1.0" encoding="utf-8"?>
<xdr:wsDr xmlns:xdr="http://schemas.openxmlformats.org/drawingml/2006/spreadsheetDrawing" xmlns:a="http://schemas.openxmlformats.org/drawingml/2006/main">
  <xdr:twoCellAnchor>
    <xdr:from>
      <xdr:col>0</xdr:col>
      <xdr:colOff>0</xdr:colOff>
      <xdr:row>26</xdr:row>
      <xdr:rowOff>0</xdr:rowOff>
    </xdr:from>
    <xdr:to>
      <xdr:col>5</xdr:col>
      <xdr:colOff>704850</xdr:colOff>
      <xdr:row>32</xdr:row>
      <xdr:rowOff>28576</xdr:rowOff>
    </xdr:to>
    <xdr:sp macro="" textlink="">
      <xdr:nvSpPr>
        <xdr:cNvPr id="5" name="Textfeld 4">
          <a:extLst>
            <a:ext uri="{FF2B5EF4-FFF2-40B4-BE49-F238E27FC236}">
              <a16:creationId xmlns:a16="http://schemas.microsoft.com/office/drawing/2014/main" id="{00000000-0008-0000-0400-000005000000}"/>
            </a:ext>
          </a:extLst>
        </xdr:cNvPr>
        <xdr:cNvSpPr txBox="1"/>
      </xdr:nvSpPr>
      <xdr:spPr>
        <a:xfrm>
          <a:off x="676275" y="4410075"/>
          <a:ext cx="3724275" cy="1000126"/>
        </a:xfrm>
        <a:prstGeom prst="rect">
          <a:avLst/>
        </a:prstGeom>
        <a:solidFill>
          <a:schemeClr val="lt1"/>
        </a:solidFill>
        <a:ln w="12700"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marL="0" marR="0" indent="0" defTabSz="914400" eaLnBrk="1" fontAlgn="auto" latinLnBrk="0" hangingPunct="1">
            <a:lnSpc>
              <a:spcPct val="100000"/>
            </a:lnSpc>
            <a:spcBef>
              <a:spcPts val="0"/>
            </a:spcBef>
            <a:spcAft>
              <a:spcPts val="0"/>
            </a:spcAft>
            <a:buClrTx/>
            <a:buSzTx/>
            <a:buFontTx/>
            <a:buNone/>
            <a:tabLst/>
            <a:defRPr/>
          </a:pPr>
          <a:r>
            <a:rPr lang="de-DE" sz="1000" b="0">
              <a:latin typeface="Arial" pitchFamily="34" charset="0"/>
              <a:cs typeface="Arial" pitchFamily="34" charset="0"/>
            </a:rPr>
            <a:t>Ändern Sie die Formel in der Spalte </a:t>
          </a:r>
          <a:r>
            <a:rPr lang="de-DE" sz="1000" b="1" i="0" cap="small" baseline="0">
              <a:latin typeface="Arial" pitchFamily="34" charset="0"/>
              <a:cs typeface="Arial" pitchFamily="34" charset="0"/>
            </a:rPr>
            <a:t>Tagessumme</a:t>
          </a:r>
          <a:r>
            <a:rPr lang="de-DE" sz="1000" b="0">
              <a:latin typeface="Arial" pitchFamily="34" charset="0"/>
              <a:cs typeface="Arial" pitchFamily="34" charset="0"/>
            </a:rPr>
            <a:t>, so dass</a:t>
          </a:r>
          <a:r>
            <a:rPr lang="de-DE" sz="1000" b="0" baseline="0">
              <a:latin typeface="Arial" pitchFamily="34" charset="0"/>
              <a:cs typeface="Arial" pitchFamily="34" charset="0"/>
            </a:rPr>
            <a:t> eine leere Zeichenfolge ausgegeben wird, wenn die Spalten </a:t>
          </a:r>
          <a:r>
            <a:rPr lang="de-DE" sz="1000" b="1" i="0" cap="small" baseline="0">
              <a:latin typeface="Arial" pitchFamily="34" charset="0"/>
              <a:cs typeface="Arial" pitchFamily="34" charset="0"/>
            </a:rPr>
            <a:t>Einnahmen</a:t>
          </a:r>
          <a:r>
            <a:rPr lang="de-DE" sz="1000" b="0" i="0" cap="none" baseline="0">
              <a:latin typeface="Arial" pitchFamily="34" charset="0"/>
              <a:cs typeface="Arial" pitchFamily="34" charset="0"/>
            </a:rPr>
            <a:t> </a:t>
          </a:r>
          <a:r>
            <a:rPr lang="de-DE" sz="1000" b="1" i="1" cap="none" baseline="0">
              <a:solidFill>
                <a:srgbClr val="FF0000"/>
              </a:solidFill>
              <a:latin typeface="Arial" pitchFamily="34" charset="0"/>
              <a:cs typeface="Arial" pitchFamily="34" charset="0"/>
            </a:rPr>
            <a:t>und</a:t>
          </a:r>
          <a:r>
            <a:rPr lang="de-DE" sz="1000" b="0" i="0" cap="none" baseline="0">
              <a:latin typeface="Arial" pitchFamily="34" charset="0"/>
              <a:cs typeface="Arial" pitchFamily="34" charset="0"/>
            </a:rPr>
            <a:t> die Spalte </a:t>
          </a:r>
          <a:r>
            <a:rPr lang="de-DE" sz="1000" b="1" i="0" cap="small" baseline="0">
              <a:latin typeface="Arial" pitchFamily="34" charset="0"/>
              <a:cs typeface="Arial" pitchFamily="34" charset="0"/>
            </a:rPr>
            <a:t>Ausgaben </a:t>
          </a:r>
          <a:r>
            <a:rPr lang="de-DE" sz="1000" b="0" baseline="0">
              <a:latin typeface="Arial" pitchFamily="34" charset="0"/>
              <a:cs typeface="Arial" pitchFamily="34" charset="0"/>
            </a:rPr>
            <a:t>keinen Wert enthält.</a:t>
          </a:r>
          <a:r>
            <a:rPr lang="de-DE" sz="1000" b="0">
              <a:latin typeface="Arial" pitchFamily="34" charset="0"/>
              <a:cs typeface="Arial" pitchFamily="34" charset="0"/>
            </a:rPr>
            <a:t> </a:t>
          </a:r>
        </a:p>
        <a:p>
          <a:pPr marL="0" marR="0" indent="0" defTabSz="914400" eaLnBrk="1" fontAlgn="auto" latinLnBrk="0" hangingPunct="1">
            <a:lnSpc>
              <a:spcPct val="100000"/>
            </a:lnSpc>
            <a:spcBef>
              <a:spcPts val="0"/>
            </a:spcBef>
            <a:spcAft>
              <a:spcPts val="0"/>
            </a:spcAft>
            <a:buClrTx/>
            <a:buSzTx/>
            <a:buFontTx/>
            <a:buNone/>
            <a:tabLst/>
            <a:defRPr/>
          </a:pPr>
          <a:endParaRPr lang="de-DE" sz="1000" b="0">
            <a:latin typeface="Arial" pitchFamily="34" charset="0"/>
            <a:cs typeface="Arial" pitchFamily="34" charset="0"/>
          </a:endParaRPr>
        </a:p>
        <a:p>
          <a:pPr marL="0" marR="0" indent="0" defTabSz="914400" eaLnBrk="1" fontAlgn="auto" latinLnBrk="0" hangingPunct="1">
            <a:lnSpc>
              <a:spcPct val="100000"/>
            </a:lnSpc>
            <a:spcBef>
              <a:spcPts val="0"/>
            </a:spcBef>
            <a:spcAft>
              <a:spcPts val="0"/>
            </a:spcAft>
            <a:buClrTx/>
            <a:buSzTx/>
            <a:buFontTx/>
            <a:buNone/>
            <a:tabLst/>
            <a:defRPr/>
          </a:pPr>
          <a:r>
            <a:rPr lang="de-DE" sz="1000" b="0">
              <a:latin typeface="Arial" pitchFamily="34" charset="0"/>
              <a:cs typeface="Arial" pitchFamily="34" charset="0"/>
            </a:rPr>
            <a:t>1.</a:t>
          </a:r>
          <a:r>
            <a:rPr lang="de-DE" sz="1000" b="0" baseline="0">
              <a:latin typeface="Arial" pitchFamily="34" charset="0"/>
              <a:cs typeface="Arial" pitchFamily="34" charset="0"/>
            </a:rPr>
            <a:t> </a:t>
          </a:r>
          <a:r>
            <a:rPr lang="de-DE" sz="1000" b="0">
              <a:latin typeface="Arial" pitchFamily="34" charset="0"/>
              <a:cs typeface="Arial" pitchFamily="34" charset="0"/>
            </a:rPr>
            <a:t>Erstellen Sie eine Lösung mit der UND-Funktion.</a:t>
          </a:r>
        </a:p>
        <a:p>
          <a:pPr marL="0" marR="0" indent="0" defTabSz="914400" eaLnBrk="1" fontAlgn="auto" latinLnBrk="0" hangingPunct="1">
            <a:lnSpc>
              <a:spcPct val="100000"/>
            </a:lnSpc>
            <a:spcBef>
              <a:spcPts val="0"/>
            </a:spcBef>
            <a:spcAft>
              <a:spcPts val="0"/>
            </a:spcAft>
            <a:buClrTx/>
            <a:buSzTx/>
            <a:buFontTx/>
            <a:buNone/>
            <a:tabLst/>
            <a:defRPr/>
          </a:pPr>
          <a:r>
            <a:rPr lang="de-DE" sz="1100" b="0">
              <a:solidFill>
                <a:schemeClr val="dk1"/>
              </a:solidFill>
              <a:latin typeface="+mn-lt"/>
              <a:ea typeface="+mn-ea"/>
              <a:cs typeface="+mn-cs"/>
            </a:rPr>
            <a:t>2. Erstellen Sie eine Lösung mit der ODER-Funktion.</a:t>
          </a:r>
          <a:endParaRPr lang="de-DE" sz="1000"/>
        </a:p>
      </xdr:txBody>
    </xdr:sp>
    <xdr:clientData/>
  </xdr:twoCellAnchor>
  <xdr:twoCellAnchor>
    <xdr:from>
      <xdr:col>0</xdr:col>
      <xdr:colOff>0</xdr:colOff>
      <xdr:row>9</xdr:row>
      <xdr:rowOff>1</xdr:rowOff>
    </xdr:from>
    <xdr:to>
      <xdr:col>5</xdr:col>
      <xdr:colOff>0</xdr:colOff>
      <xdr:row>12</xdr:row>
      <xdr:rowOff>114300</xdr:rowOff>
    </xdr:to>
    <xdr:sp macro="" textlink="">
      <xdr:nvSpPr>
        <xdr:cNvPr id="6" name="Textfeld 5">
          <a:extLst>
            <a:ext uri="{FF2B5EF4-FFF2-40B4-BE49-F238E27FC236}">
              <a16:creationId xmlns:a16="http://schemas.microsoft.com/office/drawing/2014/main" id="{00000000-0008-0000-0400-000006000000}"/>
            </a:ext>
          </a:extLst>
        </xdr:cNvPr>
        <xdr:cNvSpPr txBox="1"/>
      </xdr:nvSpPr>
      <xdr:spPr>
        <a:xfrm>
          <a:off x="0" y="1495426"/>
          <a:ext cx="3019425" cy="600074"/>
        </a:xfrm>
        <a:prstGeom prst="rect">
          <a:avLst/>
        </a:prstGeom>
        <a:solidFill>
          <a:schemeClr val="lt1"/>
        </a:solidFill>
        <a:ln w="12700"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marL="0" marR="0" indent="0" defTabSz="914400" eaLnBrk="1" fontAlgn="auto" latinLnBrk="0" hangingPunct="1">
            <a:lnSpc>
              <a:spcPct val="100000"/>
            </a:lnSpc>
            <a:spcBef>
              <a:spcPts val="0"/>
            </a:spcBef>
            <a:spcAft>
              <a:spcPts val="0"/>
            </a:spcAft>
            <a:buClrTx/>
            <a:buSzTx/>
            <a:buFontTx/>
            <a:buNone/>
            <a:tabLst/>
            <a:defRPr/>
          </a:pPr>
          <a:r>
            <a:rPr lang="de-DE" sz="1000" b="0">
              <a:latin typeface="Arial" pitchFamily="34" charset="0"/>
              <a:cs typeface="Arial" pitchFamily="34" charset="0"/>
            </a:rPr>
            <a:t>Analysieren die</a:t>
          </a:r>
          <a:r>
            <a:rPr lang="de-DE" sz="1000" b="0" baseline="0">
              <a:latin typeface="Arial" pitchFamily="34" charset="0"/>
              <a:cs typeface="Arial" pitchFamily="34" charset="0"/>
            </a:rPr>
            <a:t> Formel und t</a:t>
          </a:r>
          <a:r>
            <a:rPr lang="de-DE" sz="1000" b="0">
              <a:latin typeface="Arial" pitchFamily="34" charset="0"/>
              <a:cs typeface="Arial" pitchFamily="34" charset="0"/>
            </a:rPr>
            <a:t>ragen Sie die richtigen</a:t>
          </a:r>
          <a:r>
            <a:rPr lang="de-DE" sz="1000" b="0" baseline="0">
              <a:latin typeface="Arial" pitchFamily="34" charset="0"/>
              <a:cs typeface="Arial" pitchFamily="34" charset="0"/>
            </a:rPr>
            <a:t> Werte ein, dass im Ergebnis WAHR erscheint.</a:t>
          </a:r>
          <a:endParaRPr lang="de-DE" sz="1000" b="0">
            <a:latin typeface="Arial" pitchFamily="34" charset="0"/>
            <a:cs typeface="Arial" pitchFamily="34" charset="0"/>
          </a:endParaRPr>
        </a:p>
      </xdr:txBody>
    </xdr:sp>
    <xdr:clientData/>
  </xdr:twoCellAnchor>
  <xdr:twoCellAnchor>
    <xdr:from>
      <xdr:col>0</xdr:col>
      <xdr:colOff>0</xdr:colOff>
      <xdr:row>42</xdr:row>
      <xdr:rowOff>0</xdr:rowOff>
    </xdr:from>
    <xdr:to>
      <xdr:col>5</xdr:col>
      <xdr:colOff>0</xdr:colOff>
      <xdr:row>49</xdr:row>
      <xdr:rowOff>57150</xdr:rowOff>
    </xdr:to>
    <xdr:sp macro="" textlink="">
      <xdr:nvSpPr>
        <xdr:cNvPr id="8" name="Textfeld 7">
          <a:extLst>
            <a:ext uri="{FF2B5EF4-FFF2-40B4-BE49-F238E27FC236}">
              <a16:creationId xmlns:a16="http://schemas.microsoft.com/office/drawing/2014/main" id="{00000000-0008-0000-0400-000008000000}"/>
            </a:ext>
          </a:extLst>
        </xdr:cNvPr>
        <xdr:cNvSpPr txBox="1"/>
      </xdr:nvSpPr>
      <xdr:spPr>
        <a:xfrm>
          <a:off x="676275" y="7000875"/>
          <a:ext cx="3019425" cy="1190625"/>
        </a:xfrm>
        <a:prstGeom prst="rect">
          <a:avLst/>
        </a:prstGeom>
        <a:solidFill>
          <a:schemeClr val="lt1"/>
        </a:solidFill>
        <a:ln w="12700"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marL="0" marR="0" indent="0" defTabSz="914400" eaLnBrk="1" fontAlgn="auto" latinLnBrk="0" hangingPunct="1">
            <a:lnSpc>
              <a:spcPct val="100000"/>
            </a:lnSpc>
            <a:spcBef>
              <a:spcPts val="0"/>
            </a:spcBef>
            <a:spcAft>
              <a:spcPts val="0"/>
            </a:spcAft>
            <a:buClrTx/>
            <a:buSzTx/>
            <a:buFontTx/>
            <a:buNone/>
            <a:tabLst/>
            <a:defRPr/>
          </a:pPr>
          <a:r>
            <a:rPr lang="de-DE" sz="1000" b="0">
              <a:latin typeface="Arial" pitchFamily="34" charset="0"/>
              <a:cs typeface="Arial" pitchFamily="34" charset="0"/>
            </a:rPr>
            <a:t>L (Laufkundschaft)</a:t>
          </a:r>
          <a:r>
            <a:rPr lang="de-DE" sz="1000" b="0" baseline="0">
              <a:latin typeface="Arial" pitchFamily="34" charset="0"/>
              <a:cs typeface="Arial" pitchFamily="34" charset="0"/>
            </a:rPr>
            <a:t> muss immer bar bezahlen.</a:t>
          </a:r>
        </a:p>
        <a:p>
          <a:pPr marL="0" marR="0" indent="0" defTabSz="914400" eaLnBrk="1" fontAlgn="auto" latinLnBrk="0" hangingPunct="1">
            <a:lnSpc>
              <a:spcPct val="100000"/>
            </a:lnSpc>
            <a:spcBef>
              <a:spcPts val="0"/>
            </a:spcBef>
            <a:spcAft>
              <a:spcPts val="0"/>
            </a:spcAft>
            <a:buClrTx/>
            <a:buSzTx/>
            <a:buFontTx/>
            <a:buNone/>
            <a:tabLst/>
            <a:defRPr/>
          </a:pPr>
          <a:r>
            <a:rPr lang="de-DE" sz="1000" b="0" baseline="0">
              <a:latin typeface="Arial" pitchFamily="34" charset="0"/>
              <a:cs typeface="Arial" pitchFamily="34" charset="0"/>
            </a:rPr>
            <a:t>B (Bestandskunden) müssen Beträge bis 50 € bar bezahlen, Beträge über 50 € gehen auf Rechnung.</a:t>
          </a:r>
        </a:p>
        <a:p>
          <a:pPr marL="0" marR="0" indent="0" defTabSz="914400" eaLnBrk="1" fontAlgn="auto" latinLnBrk="0" hangingPunct="1">
            <a:lnSpc>
              <a:spcPct val="100000"/>
            </a:lnSpc>
            <a:spcBef>
              <a:spcPts val="0"/>
            </a:spcBef>
            <a:spcAft>
              <a:spcPts val="0"/>
            </a:spcAft>
            <a:buClrTx/>
            <a:buSzTx/>
            <a:buFontTx/>
            <a:buNone/>
            <a:tabLst/>
            <a:defRPr/>
          </a:pPr>
          <a:endParaRPr lang="de-DE" sz="1000" b="0" baseline="0">
            <a:latin typeface="Arial" pitchFamily="34" charset="0"/>
            <a:cs typeface="Arial" pitchFamily="34" charset="0"/>
          </a:endParaRPr>
        </a:p>
        <a:p>
          <a:pPr marL="0" marR="0" indent="0" defTabSz="914400" eaLnBrk="1" fontAlgn="auto" latinLnBrk="0" hangingPunct="1">
            <a:lnSpc>
              <a:spcPct val="100000"/>
            </a:lnSpc>
            <a:spcBef>
              <a:spcPts val="0"/>
            </a:spcBef>
            <a:spcAft>
              <a:spcPts val="0"/>
            </a:spcAft>
            <a:buClrTx/>
            <a:buSzTx/>
            <a:buFontTx/>
            <a:buNone/>
            <a:tabLst/>
            <a:defRPr/>
          </a:pPr>
          <a:r>
            <a:rPr lang="de-DE" sz="1000" b="0" baseline="0">
              <a:latin typeface="Arial" pitchFamily="34" charset="0"/>
              <a:cs typeface="Arial" pitchFamily="34" charset="0"/>
            </a:rPr>
            <a:t>Lösen Sie das Problem mit der UND-Funktion.</a:t>
          </a:r>
        </a:p>
        <a:p>
          <a:pPr marL="0" marR="0" indent="0" defTabSz="914400" eaLnBrk="1" fontAlgn="auto" latinLnBrk="0" hangingPunct="1">
            <a:lnSpc>
              <a:spcPct val="100000"/>
            </a:lnSpc>
            <a:spcBef>
              <a:spcPts val="0"/>
            </a:spcBef>
            <a:spcAft>
              <a:spcPts val="0"/>
            </a:spcAft>
            <a:buClrTx/>
            <a:buSzTx/>
            <a:buFontTx/>
            <a:buNone/>
            <a:tabLst/>
            <a:defRPr/>
          </a:pPr>
          <a:r>
            <a:rPr lang="de-DE" sz="1100" b="0" baseline="0">
              <a:solidFill>
                <a:schemeClr val="dk1"/>
              </a:solidFill>
              <a:latin typeface="+mn-lt"/>
              <a:ea typeface="+mn-ea"/>
              <a:cs typeface="+mn-cs"/>
            </a:rPr>
            <a:t>Lösen Sie das Problem mit der ODER-Funktion.</a:t>
          </a:r>
          <a:endParaRPr lang="de-DE" sz="1000"/>
        </a:p>
        <a:p>
          <a:pPr marL="0" marR="0" indent="0" defTabSz="914400" eaLnBrk="1" fontAlgn="auto" latinLnBrk="0" hangingPunct="1">
            <a:lnSpc>
              <a:spcPct val="100000"/>
            </a:lnSpc>
            <a:spcBef>
              <a:spcPts val="0"/>
            </a:spcBef>
            <a:spcAft>
              <a:spcPts val="0"/>
            </a:spcAft>
            <a:buClrTx/>
            <a:buSzTx/>
            <a:buFontTx/>
            <a:buNone/>
            <a:tabLst/>
            <a:defRPr/>
          </a:pPr>
          <a:endParaRPr lang="de-DE" sz="1000" b="0" baseline="0">
            <a:latin typeface="Arial" pitchFamily="34" charset="0"/>
            <a:cs typeface="Arial" pitchFamily="34" charset="0"/>
          </a:endParaRPr>
        </a:p>
        <a:p>
          <a:pPr marL="0" marR="0" indent="0" defTabSz="914400" eaLnBrk="1" fontAlgn="auto" latinLnBrk="0" hangingPunct="1">
            <a:lnSpc>
              <a:spcPct val="100000"/>
            </a:lnSpc>
            <a:spcBef>
              <a:spcPts val="0"/>
            </a:spcBef>
            <a:spcAft>
              <a:spcPts val="0"/>
            </a:spcAft>
            <a:buClrTx/>
            <a:buSzTx/>
            <a:buFontTx/>
            <a:buNone/>
            <a:tabLst/>
            <a:defRPr/>
          </a:pPr>
          <a:endParaRPr lang="de-DE" sz="1000" b="0">
            <a:latin typeface="Arial" pitchFamily="34" charset="0"/>
            <a:cs typeface="Arial" pitchFamily="34" charset="0"/>
          </a:endParaRPr>
        </a:p>
      </xdr:txBody>
    </xdr:sp>
    <xdr:clientData/>
  </xdr:twoCellAnchor>
  <xdr:twoCellAnchor>
    <xdr:from>
      <xdr:col>0</xdr:col>
      <xdr:colOff>0</xdr:colOff>
      <xdr:row>59</xdr:row>
      <xdr:rowOff>0</xdr:rowOff>
    </xdr:from>
    <xdr:to>
      <xdr:col>3</xdr:col>
      <xdr:colOff>619125</xdr:colOff>
      <xdr:row>61</xdr:row>
      <xdr:rowOff>66675</xdr:rowOff>
    </xdr:to>
    <xdr:sp macro="" textlink="">
      <xdr:nvSpPr>
        <xdr:cNvPr id="7" name="Textfeld 6">
          <a:extLst>
            <a:ext uri="{FF2B5EF4-FFF2-40B4-BE49-F238E27FC236}">
              <a16:creationId xmlns:a16="http://schemas.microsoft.com/office/drawing/2014/main" id="{00000000-0008-0000-0400-000007000000}"/>
            </a:ext>
          </a:extLst>
        </xdr:cNvPr>
        <xdr:cNvSpPr txBox="1"/>
      </xdr:nvSpPr>
      <xdr:spPr>
        <a:xfrm>
          <a:off x="0" y="11049000"/>
          <a:ext cx="2771775" cy="390525"/>
        </a:xfrm>
        <a:prstGeom prst="rect">
          <a:avLst/>
        </a:prstGeom>
        <a:solidFill>
          <a:schemeClr val="lt1"/>
        </a:solidFill>
        <a:ln w="12700"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marL="0" marR="0" indent="0" defTabSz="914400" eaLnBrk="1" fontAlgn="auto" latinLnBrk="0" hangingPunct="1">
            <a:lnSpc>
              <a:spcPct val="100000"/>
            </a:lnSpc>
            <a:spcBef>
              <a:spcPts val="0"/>
            </a:spcBef>
            <a:spcAft>
              <a:spcPts val="0"/>
            </a:spcAft>
            <a:buClrTx/>
            <a:buSzTx/>
            <a:buFontTx/>
            <a:buNone/>
            <a:tabLst/>
            <a:defRPr/>
          </a:pPr>
          <a:r>
            <a:rPr lang="de-DE" sz="1000" b="0">
              <a:latin typeface="Arial" pitchFamily="34" charset="0"/>
              <a:cs typeface="Arial" pitchFamily="34" charset="0"/>
            </a:rPr>
            <a:t>Verwenden</a:t>
          </a:r>
          <a:r>
            <a:rPr lang="de-DE" sz="1000" b="0" baseline="0">
              <a:latin typeface="Arial" pitchFamily="34" charset="0"/>
              <a:cs typeface="Arial" pitchFamily="34" charset="0"/>
            </a:rPr>
            <a:t> Sie WENNFEHLER um die Fehlermeldung zu unterdrücken.</a:t>
          </a:r>
          <a:endParaRPr lang="de-DE" sz="1000" b="0">
            <a:latin typeface="Arial" pitchFamily="34" charset="0"/>
            <a:cs typeface="Arial" pitchFamily="34" charset="0"/>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0</xdr:colOff>
      <xdr:row>26</xdr:row>
      <xdr:rowOff>1</xdr:rowOff>
    </xdr:from>
    <xdr:to>
      <xdr:col>5</xdr:col>
      <xdr:colOff>647699</xdr:colOff>
      <xdr:row>32</xdr:row>
      <xdr:rowOff>76201</xdr:rowOff>
    </xdr:to>
    <xdr:sp macro="" textlink="">
      <xdr:nvSpPr>
        <xdr:cNvPr id="2" name="Textfeld 1">
          <a:extLst>
            <a:ext uri="{FF2B5EF4-FFF2-40B4-BE49-F238E27FC236}">
              <a16:creationId xmlns:a16="http://schemas.microsoft.com/office/drawing/2014/main" id="{00000000-0008-0000-0500-000002000000}"/>
            </a:ext>
          </a:extLst>
        </xdr:cNvPr>
        <xdr:cNvSpPr txBox="1"/>
      </xdr:nvSpPr>
      <xdr:spPr>
        <a:xfrm>
          <a:off x="676274" y="4410076"/>
          <a:ext cx="3667125" cy="1047750"/>
        </a:xfrm>
        <a:prstGeom prst="rect">
          <a:avLst/>
        </a:prstGeom>
        <a:solidFill>
          <a:schemeClr val="lt1"/>
        </a:solidFill>
        <a:ln w="12700"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marL="0" marR="0" indent="0" defTabSz="914400" eaLnBrk="1" fontAlgn="auto" latinLnBrk="0" hangingPunct="1">
            <a:lnSpc>
              <a:spcPct val="100000"/>
            </a:lnSpc>
            <a:spcBef>
              <a:spcPts val="0"/>
            </a:spcBef>
            <a:spcAft>
              <a:spcPts val="0"/>
            </a:spcAft>
            <a:buClrTx/>
            <a:buSzTx/>
            <a:buFontTx/>
            <a:buNone/>
            <a:tabLst/>
            <a:defRPr/>
          </a:pPr>
          <a:r>
            <a:rPr lang="de-DE" sz="1000" b="0">
              <a:latin typeface="Arial" pitchFamily="34" charset="0"/>
              <a:cs typeface="Arial" pitchFamily="34" charset="0"/>
            </a:rPr>
            <a:t>Ändern Sie die Formel in der Spalte </a:t>
          </a:r>
          <a:r>
            <a:rPr lang="de-DE" sz="1000" b="1" i="0" cap="small" baseline="0">
              <a:latin typeface="Arial" pitchFamily="34" charset="0"/>
              <a:cs typeface="Arial" pitchFamily="34" charset="0"/>
            </a:rPr>
            <a:t>kumuliert</a:t>
          </a:r>
          <a:r>
            <a:rPr lang="de-DE" sz="1000" b="0">
              <a:latin typeface="Arial" pitchFamily="34" charset="0"/>
              <a:cs typeface="Arial" pitchFamily="34" charset="0"/>
            </a:rPr>
            <a:t>, so dass</a:t>
          </a:r>
          <a:r>
            <a:rPr lang="de-DE" sz="1000" b="0" baseline="0">
              <a:latin typeface="Arial" pitchFamily="34" charset="0"/>
              <a:cs typeface="Arial" pitchFamily="34" charset="0"/>
            </a:rPr>
            <a:t> eine leere Zeichenfolge ausgegeben wird, wenn die Spalte </a:t>
          </a:r>
          <a:r>
            <a:rPr lang="de-DE" sz="1000" b="1" i="0" cap="small" baseline="0">
              <a:latin typeface="Arial" pitchFamily="34" charset="0"/>
              <a:cs typeface="Arial" pitchFamily="34" charset="0"/>
            </a:rPr>
            <a:t>Werte</a:t>
          </a:r>
          <a:r>
            <a:rPr lang="de-DE" sz="1000" b="0" baseline="0">
              <a:latin typeface="Arial" pitchFamily="34" charset="0"/>
              <a:cs typeface="Arial" pitchFamily="34" charset="0"/>
            </a:rPr>
            <a:t> keinen Wert enthält.</a:t>
          </a:r>
          <a:r>
            <a:rPr lang="de-DE" sz="1000" b="0">
              <a:latin typeface="Arial" pitchFamily="34" charset="0"/>
              <a:cs typeface="Arial" pitchFamily="34" charset="0"/>
            </a:rPr>
            <a:t> </a:t>
          </a:r>
        </a:p>
        <a:p>
          <a:pPr marL="0" marR="0" indent="0" defTabSz="914400" eaLnBrk="1" fontAlgn="auto" latinLnBrk="0" hangingPunct="1">
            <a:lnSpc>
              <a:spcPct val="100000"/>
            </a:lnSpc>
            <a:spcBef>
              <a:spcPts val="0"/>
            </a:spcBef>
            <a:spcAft>
              <a:spcPts val="0"/>
            </a:spcAft>
            <a:buClrTx/>
            <a:buSzTx/>
            <a:buFontTx/>
            <a:buNone/>
            <a:tabLst/>
            <a:defRPr/>
          </a:pPr>
          <a:endParaRPr lang="de-DE" sz="1000" b="0">
            <a:latin typeface="Arial" pitchFamily="34" charset="0"/>
            <a:cs typeface="Arial" pitchFamily="34" charset="0"/>
          </a:endParaRPr>
        </a:p>
        <a:p>
          <a:pPr marL="0" marR="0" indent="0" defTabSz="914400" eaLnBrk="1" fontAlgn="auto" latinLnBrk="0" hangingPunct="1">
            <a:lnSpc>
              <a:spcPct val="100000"/>
            </a:lnSpc>
            <a:spcBef>
              <a:spcPts val="0"/>
            </a:spcBef>
            <a:spcAft>
              <a:spcPts val="0"/>
            </a:spcAft>
            <a:buClrTx/>
            <a:buSzTx/>
            <a:buFontTx/>
            <a:buNone/>
            <a:tabLst/>
            <a:defRPr/>
          </a:pPr>
          <a:r>
            <a:rPr lang="de-DE" sz="1000" b="0">
              <a:latin typeface="Arial" pitchFamily="34" charset="0"/>
              <a:cs typeface="Arial" pitchFamily="34" charset="0"/>
            </a:rPr>
            <a:t>1.</a:t>
          </a:r>
          <a:r>
            <a:rPr lang="de-DE" sz="1000" b="0" baseline="0">
              <a:latin typeface="Arial" pitchFamily="34" charset="0"/>
              <a:cs typeface="Arial" pitchFamily="34" charset="0"/>
            </a:rPr>
            <a:t> </a:t>
          </a:r>
          <a:r>
            <a:rPr lang="de-DE" sz="1000" b="0">
              <a:latin typeface="Arial" pitchFamily="34" charset="0"/>
              <a:cs typeface="Arial" pitchFamily="34" charset="0"/>
            </a:rPr>
            <a:t>Erstellen Sie eine Lösug mit der UND-Funktion.</a:t>
          </a:r>
        </a:p>
        <a:p>
          <a:pPr marL="0" marR="0" indent="0" defTabSz="914400" eaLnBrk="1" fontAlgn="auto" latinLnBrk="0" hangingPunct="1">
            <a:lnSpc>
              <a:spcPct val="100000"/>
            </a:lnSpc>
            <a:spcBef>
              <a:spcPts val="0"/>
            </a:spcBef>
            <a:spcAft>
              <a:spcPts val="0"/>
            </a:spcAft>
            <a:buClrTx/>
            <a:buSzTx/>
            <a:buFontTx/>
            <a:buNone/>
            <a:tabLst/>
            <a:defRPr/>
          </a:pPr>
          <a:r>
            <a:rPr lang="de-DE" sz="1100" b="0">
              <a:solidFill>
                <a:schemeClr val="dk1"/>
              </a:solidFill>
              <a:latin typeface="+mn-lt"/>
              <a:ea typeface="+mn-ea"/>
              <a:cs typeface="+mn-cs"/>
            </a:rPr>
            <a:t>2. Erstellen Sie eine Lösug mit der ODER-Funktion.</a:t>
          </a:r>
          <a:endParaRPr lang="de-DE" sz="1000"/>
        </a:p>
        <a:p>
          <a:pPr marL="0" marR="0" indent="0" defTabSz="914400" eaLnBrk="1" fontAlgn="auto" latinLnBrk="0" hangingPunct="1">
            <a:lnSpc>
              <a:spcPct val="100000"/>
            </a:lnSpc>
            <a:spcBef>
              <a:spcPts val="0"/>
            </a:spcBef>
            <a:spcAft>
              <a:spcPts val="0"/>
            </a:spcAft>
            <a:buClrTx/>
            <a:buSzTx/>
            <a:buFontTx/>
            <a:buNone/>
            <a:tabLst/>
            <a:defRPr/>
          </a:pPr>
          <a:endParaRPr lang="de-DE" sz="1000" b="0">
            <a:latin typeface="Arial" pitchFamily="34" charset="0"/>
            <a:cs typeface="Arial" pitchFamily="34" charset="0"/>
          </a:endParaRPr>
        </a:p>
      </xdr:txBody>
    </xdr:sp>
    <xdr:clientData/>
  </xdr:twoCellAnchor>
  <xdr:twoCellAnchor>
    <xdr:from>
      <xdr:col>3</xdr:col>
      <xdr:colOff>200025</xdr:colOff>
      <xdr:row>3</xdr:row>
      <xdr:rowOff>47624</xdr:rowOff>
    </xdr:from>
    <xdr:to>
      <xdr:col>6</xdr:col>
      <xdr:colOff>342900</xdr:colOff>
      <xdr:row>7</xdr:row>
      <xdr:rowOff>123825</xdr:rowOff>
    </xdr:to>
    <xdr:sp macro="" textlink="">
      <xdr:nvSpPr>
        <xdr:cNvPr id="4" name="Textfeld 3">
          <a:extLst>
            <a:ext uri="{FF2B5EF4-FFF2-40B4-BE49-F238E27FC236}">
              <a16:creationId xmlns:a16="http://schemas.microsoft.com/office/drawing/2014/main" id="{00000000-0008-0000-0500-000004000000}"/>
            </a:ext>
          </a:extLst>
        </xdr:cNvPr>
        <xdr:cNvSpPr txBox="1"/>
      </xdr:nvSpPr>
      <xdr:spPr>
        <a:xfrm>
          <a:off x="2343150" y="571499"/>
          <a:ext cx="2085975" cy="723901"/>
        </a:xfrm>
        <a:prstGeom prst="rect">
          <a:avLst/>
        </a:prstGeom>
        <a:solidFill>
          <a:schemeClr val="lt1"/>
        </a:solidFill>
        <a:ln w="12700" cmpd="sng">
          <a:solidFill>
            <a:schemeClr val="accent1"/>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marL="0" marR="0" indent="0" defTabSz="914400" eaLnBrk="1" fontAlgn="auto" latinLnBrk="0" hangingPunct="1">
            <a:lnSpc>
              <a:spcPct val="100000"/>
            </a:lnSpc>
            <a:spcBef>
              <a:spcPts val="0"/>
            </a:spcBef>
            <a:spcAft>
              <a:spcPts val="0"/>
            </a:spcAft>
            <a:buClrTx/>
            <a:buSzTx/>
            <a:buFontTx/>
            <a:buNone/>
            <a:tabLst/>
            <a:defRPr/>
          </a:pPr>
          <a:r>
            <a:rPr lang="de-DE" sz="1000" b="0">
              <a:latin typeface="Arial" pitchFamily="34" charset="0"/>
              <a:cs typeface="Arial" pitchFamily="34" charset="0"/>
            </a:rPr>
            <a:t>Bei UND müssen alle Werte korrekt sein,</a:t>
          </a:r>
        </a:p>
        <a:p>
          <a:pPr marL="0" marR="0" indent="0" defTabSz="914400" eaLnBrk="1" fontAlgn="auto" latinLnBrk="0" hangingPunct="1">
            <a:lnSpc>
              <a:spcPct val="100000"/>
            </a:lnSpc>
            <a:spcBef>
              <a:spcPts val="0"/>
            </a:spcBef>
            <a:spcAft>
              <a:spcPts val="0"/>
            </a:spcAft>
            <a:buClrTx/>
            <a:buSzTx/>
            <a:buFontTx/>
            <a:buNone/>
            <a:tabLst/>
            <a:defRPr/>
          </a:pPr>
          <a:r>
            <a:rPr lang="de-DE" sz="1000" b="0">
              <a:latin typeface="Arial" pitchFamily="34" charset="0"/>
              <a:cs typeface="Arial" pitchFamily="34" charset="0"/>
            </a:rPr>
            <a:t>bei ODER muss nur ein Wert übereinstimmen.</a:t>
          </a:r>
        </a:p>
      </xdr:txBody>
    </xdr:sp>
    <xdr:clientData/>
  </xdr:twoCellAnchor>
  <xdr:twoCellAnchor>
    <xdr:from>
      <xdr:col>0</xdr:col>
      <xdr:colOff>0</xdr:colOff>
      <xdr:row>41</xdr:row>
      <xdr:rowOff>161924</xdr:rowOff>
    </xdr:from>
    <xdr:to>
      <xdr:col>5</xdr:col>
      <xdr:colOff>0</xdr:colOff>
      <xdr:row>49</xdr:row>
      <xdr:rowOff>57149</xdr:rowOff>
    </xdr:to>
    <xdr:sp macro="" textlink="">
      <xdr:nvSpPr>
        <xdr:cNvPr id="5" name="Textfeld 4">
          <a:extLst>
            <a:ext uri="{FF2B5EF4-FFF2-40B4-BE49-F238E27FC236}">
              <a16:creationId xmlns:a16="http://schemas.microsoft.com/office/drawing/2014/main" id="{00000000-0008-0000-0500-000005000000}"/>
            </a:ext>
          </a:extLst>
        </xdr:cNvPr>
        <xdr:cNvSpPr txBox="1"/>
      </xdr:nvSpPr>
      <xdr:spPr>
        <a:xfrm>
          <a:off x="676275" y="7000874"/>
          <a:ext cx="3019425" cy="1190625"/>
        </a:xfrm>
        <a:prstGeom prst="rect">
          <a:avLst/>
        </a:prstGeom>
        <a:solidFill>
          <a:schemeClr val="lt1"/>
        </a:solidFill>
        <a:ln w="12700"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marL="0" marR="0" indent="0" defTabSz="914400" eaLnBrk="1" fontAlgn="auto" latinLnBrk="0" hangingPunct="1">
            <a:lnSpc>
              <a:spcPct val="100000"/>
            </a:lnSpc>
            <a:spcBef>
              <a:spcPts val="0"/>
            </a:spcBef>
            <a:spcAft>
              <a:spcPts val="0"/>
            </a:spcAft>
            <a:buClrTx/>
            <a:buSzTx/>
            <a:buFontTx/>
            <a:buNone/>
            <a:tabLst/>
            <a:defRPr/>
          </a:pPr>
          <a:r>
            <a:rPr lang="de-DE" sz="1000" b="0">
              <a:latin typeface="Arial" pitchFamily="34" charset="0"/>
              <a:cs typeface="Arial" pitchFamily="34" charset="0"/>
            </a:rPr>
            <a:t>L (Laufkundschaft</a:t>
          </a:r>
          <a:r>
            <a:rPr lang="de-DE" sz="1000" b="0" baseline="0">
              <a:latin typeface="Arial" pitchFamily="34" charset="0"/>
              <a:cs typeface="Arial" pitchFamily="34" charset="0"/>
            </a:rPr>
            <a:t> muss immer bar bezahlen.</a:t>
          </a:r>
        </a:p>
        <a:p>
          <a:pPr marL="0" marR="0" indent="0" defTabSz="914400" eaLnBrk="1" fontAlgn="auto" latinLnBrk="0" hangingPunct="1">
            <a:lnSpc>
              <a:spcPct val="100000"/>
            </a:lnSpc>
            <a:spcBef>
              <a:spcPts val="0"/>
            </a:spcBef>
            <a:spcAft>
              <a:spcPts val="0"/>
            </a:spcAft>
            <a:buClrTx/>
            <a:buSzTx/>
            <a:buFontTx/>
            <a:buNone/>
            <a:tabLst/>
            <a:defRPr/>
          </a:pPr>
          <a:r>
            <a:rPr lang="de-DE" sz="1000" b="0" baseline="0">
              <a:latin typeface="Arial" pitchFamily="34" charset="0"/>
              <a:cs typeface="Arial" pitchFamily="34" charset="0"/>
            </a:rPr>
            <a:t>B (Bestandskunden) müssen Beträge bis 50 € bar bezahlen, Beträge über 50 € gehen auf Rechnung.</a:t>
          </a:r>
        </a:p>
        <a:p>
          <a:pPr marL="0" marR="0" indent="0" defTabSz="914400" eaLnBrk="1" fontAlgn="auto" latinLnBrk="0" hangingPunct="1">
            <a:lnSpc>
              <a:spcPct val="100000"/>
            </a:lnSpc>
            <a:spcBef>
              <a:spcPts val="0"/>
            </a:spcBef>
            <a:spcAft>
              <a:spcPts val="0"/>
            </a:spcAft>
            <a:buClrTx/>
            <a:buSzTx/>
            <a:buFontTx/>
            <a:buNone/>
            <a:tabLst/>
            <a:defRPr/>
          </a:pPr>
          <a:endParaRPr lang="de-DE" sz="1000" b="0" baseline="0">
            <a:latin typeface="Arial" pitchFamily="34" charset="0"/>
            <a:cs typeface="Arial" pitchFamily="34" charset="0"/>
          </a:endParaRPr>
        </a:p>
        <a:p>
          <a:pPr marL="0" marR="0" indent="0" defTabSz="914400" eaLnBrk="1" fontAlgn="auto" latinLnBrk="0" hangingPunct="1">
            <a:lnSpc>
              <a:spcPct val="100000"/>
            </a:lnSpc>
            <a:spcBef>
              <a:spcPts val="0"/>
            </a:spcBef>
            <a:spcAft>
              <a:spcPts val="0"/>
            </a:spcAft>
            <a:buClrTx/>
            <a:buSzTx/>
            <a:buFontTx/>
            <a:buNone/>
            <a:tabLst/>
            <a:defRPr/>
          </a:pPr>
          <a:r>
            <a:rPr lang="de-DE" sz="1000" b="0" baseline="0">
              <a:latin typeface="Arial" pitchFamily="34" charset="0"/>
              <a:cs typeface="Arial" pitchFamily="34" charset="0"/>
            </a:rPr>
            <a:t>Lösen Sie das Problem mit der UND-Funktion.</a:t>
          </a:r>
        </a:p>
        <a:p>
          <a:pPr marL="0" marR="0" indent="0" defTabSz="914400" eaLnBrk="1" fontAlgn="auto" latinLnBrk="0" hangingPunct="1">
            <a:lnSpc>
              <a:spcPct val="100000"/>
            </a:lnSpc>
            <a:spcBef>
              <a:spcPts val="0"/>
            </a:spcBef>
            <a:spcAft>
              <a:spcPts val="0"/>
            </a:spcAft>
            <a:buClrTx/>
            <a:buSzTx/>
            <a:buFontTx/>
            <a:buNone/>
            <a:tabLst/>
            <a:defRPr/>
          </a:pPr>
          <a:r>
            <a:rPr lang="de-DE" sz="1100" b="0" baseline="0">
              <a:solidFill>
                <a:schemeClr val="dk1"/>
              </a:solidFill>
              <a:latin typeface="+mn-lt"/>
              <a:ea typeface="+mn-ea"/>
              <a:cs typeface="+mn-cs"/>
            </a:rPr>
            <a:t>Lösen Sie das Problem mit der ODER-Funktion.</a:t>
          </a:r>
          <a:endParaRPr lang="de-DE" sz="1000"/>
        </a:p>
        <a:p>
          <a:pPr marL="0" marR="0" indent="0" defTabSz="914400" eaLnBrk="1" fontAlgn="auto" latinLnBrk="0" hangingPunct="1">
            <a:lnSpc>
              <a:spcPct val="100000"/>
            </a:lnSpc>
            <a:spcBef>
              <a:spcPts val="0"/>
            </a:spcBef>
            <a:spcAft>
              <a:spcPts val="0"/>
            </a:spcAft>
            <a:buClrTx/>
            <a:buSzTx/>
            <a:buFontTx/>
            <a:buNone/>
            <a:tabLst/>
            <a:defRPr/>
          </a:pPr>
          <a:endParaRPr lang="de-DE" sz="1000" b="0" baseline="0">
            <a:latin typeface="Arial" pitchFamily="34" charset="0"/>
            <a:cs typeface="Arial" pitchFamily="34" charset="0"/>
          </a:endParaRPr>
        </a:p>
        <a:p>
          <a:pPr marL="0" marR="0" indent="0" defTabSz="914400" eaLnBrk="1" fontAlgn="auto" latinLnBrk="0" hangingPunct="1">
            <a:lnSpc>
              <a:spcPct val="100000"/>
            </a:lnSpc>
            <a:spcBef>
              <a:spcPts val="0"/>
            </a:spcBef>
            <a:spcAft>
              <a:spcPts val="0"/>
            </a:spcAft>
            <a:buClrTx/>
            <a:buSzTx/>
            <a:buFontTx/>
            <a:buNone/>
            <a:tabLst/>
            <a:defRPr/>
          </a:pPr>
          <a:endParaRPr lang="de-DE" sz="1000" b="0">
            <a:latin typeface="Arial" pitchFamily="34" charset="0"/>
            <a:cs typeface="Arial" pitchFamily="34" charset="0"/>
          </a:endParaRPr>
        </a:p>
      </xdr:txBody>
    </xdr:sp>
    <xdr:clientData/>
  </xdr:twoCellAnchor>
  <xdr:twoCellAnchor>
    <xdr:from>
      <xdr:col>0</xdr:col>
      <xdr:colOff>0</xdr:colOff>
      <xdr:row>9</xdr:row>
      <xdr:rowOff>0</xdr:rowOff>
    </xdr:from>
    <xdr:to>
      <xdr:col>5</xdr:col>
      <xdr:colOff>0</xdr:colOff>
      <xdr:row>12</xdr:row>
      <xdr:rowOff>85725</xdr:rowOff>
    </xdr:to>
    <xdr:sp macro="" textlink="">
      <xdr:nvSpPr>
        <xdr:cNvPr id="6" name="Textfeld 5">
          <a:extLst>
            <a:ext uri="{FF2B5EF4-FFF2-40B4-BE49-F238E27FC236}">
              <a16:creationId xmlns:a16="http://schemas.microsoft.com/office/drawing/2014/main" id="{00000000-0008-0000-0500-000006000000}"/>
            </a:ext>
          </a:extLst>
        </xdr:cNvPr>
        <xdr:cNvSpPr txBox="1"/>
      </xdr:nvSpPr>
      <xdr:spPr>
        <a:xfrm>
          <a:off x="676275" y="1495425"/>
          <a:ext cx="3019425" cy="571500"/>
        </a:xfrm>
        <a:prstGeom prst="rect">
          <a:avLst/>
        </a:prstGeom>
        <a:solidFill>
          <a:schemeClr val="lt1"/>
        </a:solidFill>
        <a:ln w="12700"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marL="0" marR="0" indent="0" defTabSz="914400" eaLnBrk="1" fontAlgn="auto" latinLnBrk="0" hangingPunct="1">
            <a:lnSpc>
              <a:spcPct val="100000"/>
            </a:lnSpc>
            <a:spcBef>
              <a:spcPts val="0"/>
            </a:spcBef>
            <a:spcAft>
              <a:spcPts val="0"/>
            </a:spcAft>
            <a:buClrTx/>
            <a:buSzTx/>
            <a:buFontTx/>
            <a:buNone/>
            <a:tabLst/>
            <a:defRPr/>
          </a:pPr>
          <a:r>
            <a:rPr lang="de-DE" sz="1000" b="0">
              <a:latin typeface="Arial" pitchFamily="34" charset="0"/>
              <a:cs typeface="Arial" pitchFamily="34" charset="0"/>
            </a:rPr>
            <a:t>Analysieren die</a:t>
          </a:r>
          <a:r>
            <a:rPr lang="de-DE" sz="1000" b="0" baseline="0">
              <a:latin typeface="Arial" pitchFamily="34" charset="0"/>
              <a:cs typeface="Arial" pitchFamily="34" charset="0"/>
            </a:rPr>
            <a:t> Formel und t</a:t>
          </a:r>
          <a:r>
            <a:rPr lang="de-DE" sz="1000" b="0">
              <a:latin typeface="Arial" pitchFamily="34" charset="0"/>
              <a:cs typeface="Arial" pitchFamily="34" charset="0"/>
            </a:rPr>
            <a:t>ragen Sie die richtigen</a:t>
          </a:r>
          <a:r>
            <a:rPr lang="de-DE" sz="1000" b="0" baseline="0">
              <a:latin typeface="Arial" pitchFamily="34" charset="0"/>
              <a:cs typeface="Arial" pitchFamily="34" charset="0"/>
            </a:rPr>
            <a:t> Werte ein, dass im Ergebnis WAHR erscheint.</a:t>
          </a:r>
          <a:endParaRPr lang="de-DE" sz="1000" b="0">
            <a:latin typeface="Arial" pitchFamily="34" charset="0"/>
            <a:cs typeface="Arial" pitchFamily="34" charset="0"/>
          </a:endParaRPr>
        </a:p>
      </xdr:txBody>
    </xdr:sp>
    <xdr:clientData/>
  </xdr:twoCellAnchor>
  <xdr:twoCellAnchor>
    <xdr:from>
      <xdr:col>0</xdr:col>
      <xdr:colOff>0</xdr:colOff>
      <xdr:row>59</xdr:row>
      <xdr:rowOff>0</xdr:rowOff>
    </xdr:from>
    <xdr:to>
      <xdr:col>3</xdr:col>
      <xdr:colOff>619125</xdr:colOff>
      <xdr:row>61</xdr:row>
      <xdr:rowOff>66675</xdr:rowOff>
    </xdr:to>
    <xdr:sp macro="" textlink="">
      <xdr:nvSpPr>
        <xdr:cNvPr id="7" name="Textfeld 6">
          <a:extLst>
            <a:ext uri="{FF2B5EF4-FFF2-40B4-BE49-F238E27FC236}">
              <a16:creationId xmlns:a16="http://schemas.microsoft.com/office/drawing/2014/main" id="{00000000-0008-0000-0500-000007000000}"/>
            </a:ext>
          </a:extLst>
        </xdr:cNvPr>
        <xdr:cNvSpPr txBox="1"/>
      </xdr:nvSpPr>
      <xdr:spPr>
        <a:xfrm>
          <a:off x="0" y="9753600"/>
          <a:ext cx="2762250" cy="390525"/>
        </a:xfrm>
        <a:prstGeom prst="rect">
          <a:avLst/>
        </a:prstGeom>
        <a:solidFill>
          <a:schemeClr val="lt1"/>
        </a:solidFill>
        <a:ln w="12700"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marL="0" marR="0" indent="0" defTabSz="914400" eaLnBrk="1" fontAlgn="auto" latinLnBrk="0" hangingPunct="1">
            <a:lnSpc>
              <a:spcPct val="100000"/>
            </a:lnSpc>
            <a:spcBef>
              <a:spcPts val="0"/>
            </a:spcBef>
            <a:spcAft>
              <a:spcPts val="0"/>
            </a:spcAft>
            <a:buClrTx/>
            <a:buSzTx/>
            <a:buFontTx/>
            <a:buNone/>
            <a:tabLst/>
            <a:defRPr/>
          </a:pPr>
          <a:r>
            <a:rPr lang="de-DE" sz="1000" b="0">
              <a:latin typeface="Arial" pitchFamily="34" charset="0"/>
              <a:cs typeface="Arial" pitchFamily="34" charset="0"/>
            </a:rPr>
            <a:t>Verwenden</a:t>
          </a:r>
          <a:r>
            <a:rPr lang="de-DE" sz="1000" b="0" baseline="0">
              <a:latin typeface="Arial" pitchFamily="34" charset="0"/>
              <a:cs typeface="Arial" pitchFamily="34" charset="0"/>
            </a:rPr>
            <a:t> Sie WENNFEHLER um die Fehlermeldung zu unterdrücken.</a:t>
          </a:r>
          <a:endParaRPr lang="de-DE" sz="1000" b="0">
            <a:latin typeface="Arial" pitchFamily="34" charset="0"/>
            <a:cs typeface="Arial" pitchFamily="34" charset="0"/>
          </a:endParaRP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0</xdr:col>
      <xdr:colOff>0</xdr:colOff>
      <xdr:row>30</xdr:row>
      <xdr:rowOff>0</xdr:rowOff>
    </xdr:from>
    <xdr:to>
      <xdr:col>4</xdr:col>
      <xdr:colOff>123825</xdr:colOff>
      <xdr:row>33</xdr:row>
      <xdr:rowOff>57150</xdr:rowOff>
    </xdr:to>
    <xdr:sp macro="" textlink="">
      <xdr:nvSpPr>
        <xdr:cNvPr id="2" name="Textfeld 1">
          <a:extLst>
            <a:ext uri="{FF2B5EF4-FFF2-40B4-BE49-F238E27FC236}">
              <a16:creationId xmlns:a16="http://schemas.microsoft.com/office/drawing/2014/main" id="{00000000-0008-0000-0600-000002000000}"/>
            </a:ext>
          </a:extLst>
        </xdr:cNvPr>
        <xdr:cNvSpPr txBox="1"/>
      </xdr:nvSpPr>
      <xdr:spPr>
        <a:xfrm>
          <a:off x="0" y="5057775"/>
          <a:ext cx="3276600" cy="542925"/>
        </a:xfrm>
        <a:prstGeom prst="rect">
          <a:avLst/>
        </a:prstGeom>
        <a:solidFill>
          <a:schemeClr val="lt1"/>
        </a:solidFill>
        <a:ln w="12700"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marL="0" marR="0" indent="0" defTabSz="914400" eaLnBrk="1" fontAlgn="auto" latinLnBrk="0" hangingPunct="1">
            <a:lnSpc>
              <a:spcPct val="100000"/>
            </a:lnSpc>
            <a:spcBef>
              <a:spcPts val="0"/>
            </a:spcBef>
            <a:spcAft>
              <a:spcPts val="0"/>
            </a:spcAft>
            <a:buClrTx/>
            <a:buSzTx/>
            <a:buFontTx/>
            <a:buNone/>
            <a:tabLst/>
            <a:defRPr/>
          </a:pPr>
          <a:r>
            <a:rPr lang="de-DE" sz="1000" b="0">
              <a:latin typeface="Arial" pitchFamily="34" charset="0"/>
              <a:cs typeface="Arial" pitchFamily="34" charset="0"/>
            </a:rPr>
            <a:t>Ermitteln Sie den Bonus in % und in €.</a:t>
          </a:r>
        </a:p>
        <a:p>
          <a:pPr marL="0" marR="0" indent="0" defTabSz="914400" eaLnBrk="1" fontAlgn="auto" latinLnBrk="0" hangingPunct="1">
            <a:lnSpc>
              <a:spcPct val="100000"/>
            </a:lnSpc>
            <a:spcBef>
              <a:spcPts val="0"/>
            </a:spcBef>
            <a:spcAft>
              <a:spcPts val="0"/>
            </a:spcAft>
            <a:buClrTx/>
            <a:buSzTx/>
            <a:buFontTx/>
            <a:buNone/>
            <a:tabLst/>
            <a:defRPr/>
          </a:pPr>
          <a:r>
            <a:rPr lang="de-DE" sz="1000" b="0">
              <a:latin typeface="Arial" pitchFamily="34" charset="0"/>
              <a:cs typeface="Arial" pitchFamily="34" charset="0"/>
            </a:rPr>
            <a:t>Verwenden Sie für die Bonustabelle den Namen "Bonus".</a:t>
          </a:r>
        </a:p>
        <a:p>
          <a:pPr marL="0" marR="0" indent="0" defTabSz="914400" eaLnBrk="1" fontAlgn="auto" latinLnBrk="0" hangingPunct="1">
            <a:lnSpc>
              <a:spcPct val="100000"/>
            </a:lnSpc>
            <a:spcBef>
              <a:spcPts val="0"/>
            </a:spcBef>
            <a:spcAft>
              <a:spcPts val="0"/>
            </a:spcAft>
            <a:buClrTx/>
            <a:buSzTx/>
            <a:buFontTx/>
            <a:buNone/>
            <a:tabLst/>
            <a:defRPr/>
          </a:pPr>
          <a:endParaRPr lang="de-DE" sz="1000" b="0">
            <a:latin typeface="Arial" pitchFamily="34" charset="0"/>
            <a:cs typeface="Arial" pitchFamily="34" charset="0"/>
          </a:endParaRPr>
        </a:p>
      </xdr:txBody>
    </xdr:sp>
    <xdr:clientData/>
  </xdr:twoCellAnchor>
  <xdr:twoCellAnchor>
    <xdr:from>
      <xdr:col>0</xdr:col>
      <xdr:colOff>0</xdr:colOff>
      <xdr:row>104</xdr:row>
      <xdr:rowOff>0</xdr:rowOff>
    </xdr:from>
    <xdr:to>
      <xdr:col>4</xdr:col>
      <xdr:colOff>123825</xdr:colOff>
      <xdr:row>107</xdr:row>
      <xdr:rowOff>95250</xdr:rowOff>
    </xdr:to>
    <xdr:sp macro="" textlink="">
      <xdr:nvSpPr>
        <xdr:cNvPr id="4" name="Textfeld 3">
          <a:extLst>
            <a:ext uri="{FF2B5EF4-FFF2-40B4-BE49-F238E27FC236}">
              <a16:creationId xmlns:a16="http://schemas.microsoft.com/office/drawing/2014/main" id="{00000000-0008-0000-0600-000004000000}"/>
            </a:ext>
          </a:extLst>
        </xdr:cNvPr>
        <xdr:cNvSpPr txBox="1"/>
      </xdr:nvSpPr>
      <xdr:spPr>
        <a:xfrm>
          <a:off x="0" y="8943975"/>
          <a:ext cx="3276600" cy="581025"/>
        </a:xfrm>
        <a:prstGeom prst="rect">
          <a:avLst/>
        </a:prstGeom>
        <a:solidFill>
          <a:schemeClr val="lt1"/>
        </a:solidFill>
        <a:ln w="12700"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marL="0" marR="0" indent="0" defTabSz="914400" eaLnBrk="1" fontAlgn="auto" latinLnBrk="0" hangingPunct="1">
            <a:lnSpc>
              <a:spcPct val="100000"/>
            </a:lnSpc>
            <a:spcBef>
              <a:spcPts val="0"/>
            </a:spcBef>
            <a:spcAft>
              <a:spcPts val="0"/>
            </a:spcAft>
            <a:buClrTx/>
            <a:buSzTx/>
            <a:buFontTx/>
            <a:buNone/>
            <a:tabLst/>
            <a:defRPr/>
          </a:pPr>
          <a:r>
            <a:rPr lang="de-DE" sz="1000" b="0">
              <a:latin typeface="Arial" pitchFamily="34" charset="0"/>
              <a:cs typeface="Arial" pitchFamily="34" charset="0"/>
            </a:rPr>
            <a:t>Ermitteln Sie die Werte für die Auswertung.</a:t>
          </a:r>
        </a:p>
        <a:p>
          <a:pPr marL="0" marR="0" indent="0" defTabSz="914400" eaLnBrk="1" fontAlgn="auto" latinLnBrk="0" hangingPunct="1">
            <a:lnSpc>
              <a:spcPct val="100000"/>
            </a:lnSpc>
            <a:spcBef>
              <a:spcPts val="0"/>
            </a:spcBef>
            <a:spcAft>
              <a:spcPts val="0"/>
            </a:spcAft>
            <a:buClrTx/>
            <a:buSzTx/>
            <a:buFontTx/>
            <a:buNone/>
            <a:tabLst/>
            <a:defRPr/>
          </a:pPr>
          <a:r>
            <a:rPr lang="de-DE" sz="1000" b="0">
              <a:latin typeface="Arial" pitchFamily="34" charset="0"/>
              <a:cs typeface="Arial" pitchFamily="34" charset="0"/>
            </a:rPr>
            <a:t>Verwenden Sie für die Mitarbeitertabelle den Namen "Mitarbeiter".</a:t>
          </a:r>
        </a:p>
        <a:p>
          <a:pPr marL="0" marR="0" indent="0" defTabSz="914400" eaLnBrk="1" fontAlgn="auto" latinLnBrk="0" hangingPunct="1">
            <a:lnSpc>
              <a:spcPct val="100000"/>
            </a:lnSpc>
            <a:spcBef>
              <a:spcPts val="0"/>
            </a:spcBef>
            <a:spcAft>
              <a:spcPts val="0"/>
            </a:spcAft>
            <a:buClrTx/>
            <a:buSzTx/>
            <a:buFontTx/>
            <a:buNone/>
            <a:tabLst/>
            <a:defRPr/>
          </a:pPr>
          <a:endParaRPr lang="de-DE" sz="1000" b="0">
            <a:latin typeface="Arial" pitchFamily="34" charset="0"/>
            <a:cs typeface="Arial" pitchFamily="34" charset="0"/>
          </a:endParaRPr>
        </a:p>
      </xdr:txBody>
    </xdr:sp>
    <xdr:clientData/>
  </xdr:twoCellAnchor>
  <xdr:twoCellAnchor>
    <xdr:from>
      <xdr:col>0</xdr:col>
      <xdr:colOff>0</xdr:colOff>
      <xdr:row>108</xdr:row>
      <xdr:rowOff>0</xdr:rowOff>
    </xdr:from>
    <xdr:to>
      <xdr:col>4</xdr:col>
      <xdr:colOff>123825</xdr:colOff>
      <xdr:row>111</xdr:row>
      <xdr:rowOff>95250</xdr:rowOff>
    </xdr:to>
    <xdr:sp macro="" textlink="">
      <xdr:nvSpPr>
        <xdr:cNvPr id="5" name="Textfeld 4">
          <a:extLst>
            <a:ext uri="{FF2B5EF4-FFF2-40B4-BE49-F238E27FC236}">
              <a16:creationId xmlns:a16="http://schemas.microsoft.com/office/drawing/2014/main" id="{00000000-0008-0000-0600-000005000000}"/>
            </a:ext>
          </a:extLst>
        </xdr:cNvPr>
        <xdr:cNvSpPr txBox="1"/>
      </xdr:nvSpPr>
      <xdr:spPr>
        <a:xfrm>
          <a:off x="0" y="9915525"/>
          <a:ext cx="3276600" cy="581025"/>
        </a:xfrm>
        <a:prstGeom prst="rect">
          <a:avLst/>
        </a:prstGeom>
        <a:solidFill>
          <a:schemeClr val="lt1"/>
        </a:solidFill>
        <a:ln w="12700"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marL="0" marR="0" indent="0" defTabSz="914400" eaLnBrk="1" fontAlgn="auto" latinLnBrk="0" hangingPunct="1">
            <a:lnSpc>
              <a:spcPct val="100000"/>
            </a:lnSpc>
            <a:spcBef>
              <a:spcPts val="0"/>
            </a:spcBef>
            <a:spcAft>
              <a:spcPts val="0"/>
            </a:spcAft>
            <a:buClrTx/>
            <a:buSzTx/>
            <a:buFontTx/>
            <a:buNone/>
            <a:tabLst/>
            <a:defRPr/>
          </a:pPr>
          <a:r>
            <a:rPr lang="de-DE" sz="1000" b="0">
              <a:latin typeface="Arial" pitchFamily="34" charset="0"/>
              <a:cs typeface="Arial" pitchFamily="34" charset="0"/>
            </a:rPr>
            <a:t>Verwenden</a:t>
          </a:r>
          <a:r>
            <a:rPr lang="de-DE" sz="1000" b="0" baseline="0">
              <a:latin typeface="Arial" pitchFamily="34" charset="0"/>
              <a:cs typeface="Arial" pitchFamily="34" charset="0"/>
            </a:rPr>
            <a:t> Sie die Funktion WENNFEHLER, um die Fehlermeldung #NV durch eine leere Zeichenfolge zu ersetzen.</a:t>
          </a:r>
          <a:endParaRPr lang="de-DE" sz="1000" b="0">
            <a:latin typeface="Arial" pitchFamily="34" charset="0"/>
            <a:cs typeface="Arial" pitchFamily="34" charset="0"/>
          </a:endParaRPr>
        </a:p>
      </xdr:txBody>
    </xdr:sp>
    <xdr:clientData/>
  </xdr:twoCellAnchor>
  <xdr:twoCellAnchor>
    <xdr:from>
      <xdr:col>0</xdr:col>
      <xdr:colOff>0</xdr:colOff>
      <xdr:row>51</xdr:row>
      <xdr:rowOff>0</xdr:rowOff>
    </xdr:from>
    <xdr:to>
      <xdr:col>5</xdr:col>
      <xdr:colOff>0</xdr:colOff>
      <xdr:row>54</xdr:row>
      <xdr:rowOff>76200</xdr:rowOff>
    </xdr:to>
    <xdr:sp macro="" textlink="">
      <xdr:nvSpPr>
        <xdr:cNvPr id="6" name="Textfeld 5">
          <a:extLst>
            <a:ext uri="{FF2B5EF4-FFF2-40B4-BE49-F238E27FC236}">
              <a16:creationId xmlns:a16="http://schemas.microsoft.com/office/drawing/2014/main" id="{00000000-0008-0000-0600-000006000000}"/>
            </a:ext>
          </a:extLst>
        </xdr:cNvPr>
        <xdr:cNvSpPr txBox="1"/>
      </xdr:nvSpPr>
      <xdr:spPr>
        <a:xfrm>
          <a:off x="0" y="14287500"/>
          <a:ext cx="3638550" cy="561975"/>
        </a:xfrm>
        <a:prstGeom prst="rect">
          <a:avLst/>
        </a:prstGeom>
        <a:solidFill>
          <a:schemeClr val="lt1"/>
        </a:solidFill>
        <a:ln w="12700"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marL="0" marR="0" indent="0" defTabSz="914400" eaLnBrk="1" fontAlgn="auto" latinLnBrk="0" hangingPunct="1">
            <a:lnSpc>
              <a:spcPct val="100000"/>
            </a:lnSpc>
            <a:spcBef>
              <a:spcPts val="0"/>
            </a:spcBef>
            <a:spcAft>
              <a:spcPts val="0"/>
            </a:spcAft>
            <a:buClrTx/>
            <a:buSzTx/>
            <a:buFontTx/>
            <a:buNone/>
            <a:tabLst/>
            <a:defRPr/>
          </a:pPr>
          <a:r>
            <a:rPr lang="de-DE" sz="1000" b="0">
              <a:latin typeface="Arial" pitchFamily="34" charset="0"/>
              <a:cs typeface="Arial" pitchFamily="34" charset="0"/>
            </a:rPr>
            <a:t>Sie gewähren einen Skonto von 3%</a:t>
          </a:r>
          <a:r>
            <a:rPr lang="de-DE" sz="1000" b="0" baseline="0">
              <a:latin typeface="Arial" pitchFamily="34" charset="0"/>
              <a:cs typeface="Arial" pitchFamily="34" charset="0"/>
            </a:rPr>
            <a:t> bei Zahlung innerhalb von 14 Tagen bzw. einen Skonto von 2% bei Zahlung innerhalb von 30 Tagen.</a:t>
          </a:r>
          <a:endParaRPr lang="de-DE" sz="1000" b="0">
            <a:latin typeface="Arial" pitchFamily="34" charset="0"/>
            <a:cs typeface="Arial" pitchFamily="34" charset="0"/>
          </a:endParaRPr>
        </a:p>
      </xdr:txBody>
    </xdr:sp>
    <xdr:clientData/>
  </xdr:twoCellAnchor>
  <xdr:twoCellAnchor>
    <xdr:from>
      <xdr:col>0</xdr:col>
      <xdr:colOff>0</xdr:colOff>
      <xdr:row>55</xdr:row>
      <xdr:rowOff>0</xdr:rowOff>
    </xdr:from>
    <xdr:to>
      <xdr:col>5</xdr:col>
      <xdr:colOff>0</xdr:colOff>
      <xdr:row>58</xdr:row>
      <xdr:rowOff>76200</xdr:rowOff>
    </xdr:to>
    <xdr:sp macro="" textlink="">
      <xdr:nvSpPr>
        <xdr:cNvPr id="7" name="Textfeld 6">
          <a:extLst>
            <a:ext uri="{FF2B5EF4-FFF2-40B4-BE49-F238E27FC236}">
              <a16:creationId xmlns:a16="http://schemas.microsoft.com/office/drawing/2014/main" id="{00000000-0008-0000-0600-000007000000}"/>
            </a:ext>
          </a:extLst>
        </xdr:cNvPr>
        <xdr:cNvSpPr txBox="1"/>
      </xdr:nvSpPr>
      <xdr:spPr>
        <a:xfrm>
          <a:off x="0" y="14125575"/>
          <a:ext cx="3781425" cy="561975"/>
        </a:xfrm>
        <a:prstGeom prst="rect">
          <a:avLst/>
        </a:prstGeom>
        <a:solidFill>
          <a:schemeClr val="lt1"/>
        </a:solidFill>
        <a:ln w="12700"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marL="0" marR="0" indent="0" defTabSz="914400" eaLnBrk="1" fontAlgn="auto" latinLnBrk="0" hangingPunct="1">
            <a:lnSpc>
              <a:spcPct val="100000"/>
            </a:lnSpc>
            <a:spcBef>
              <a:spcPts val="0"/>
            </a:spcBef>
            <a:spcAft>
              <a:spcPts val="0"/>
            </a:spcAft>
            <a:buClrTx/>
            <a:buSzTx/>
            <a:buFontTx/>
            <a:buNone/>
            <a:tabLst/>
            <a:defRPr/>
          </a:pPr>
          <a:r>
            <a:rPr lang="de-DE" sz="1000" b="0">
              <a:latin typeface="Arial" pitchFamily="34" charset="0"/>
              <a:cs typeface="Arial" pitchFamily="34" charset="0"/>
            </a:rPr>
            <a:t>1. Lösen Sie</a:t>
          </a:r>
          <a:r>
            <a:rPr lang="de-DE" sz="1000" b="0" baseline="0">
              <a:latin typeface="Arial" pitchFamily="34" charset="0"/>
              <a:cs typeface="Arial" pitchFamily="34" charset="0"/>
            </a:rPr>
            <a:t> die Aufgabe mit der Funktion SVERWEIS.</a:t>
          </a:r>
          <a:endParaRPr lang="de-DE" sz="1000" b="0">
            <a:latin typeface="Arial" pitchFamily="34" charset="0"/>
            <a:cs typeface="Arial" pitchFamily="34" charset="0"/>
          </a:endParaRPr>
        </a:p>
        <a:p>
          <a:pPr marL="0" marR="0" indent="0" defTabSz="914400" eaLnBrk="1" fontAlgn="auto" latinLnBrk="0" hangingPunct="1">
            <a:lnSpc>
              <a:spcPct val="100000"/>
            </a:lnSpc>
            <a:spcBef>
              <a:spcPts val="0"/>
            </a:spcBef>
            <a:spcAft>
              <a:spcPts val="0"/>
            </a:spcAft>
            <a:buClrTx/>
            <a:buSzTx/>
            <a:buFontTx/>
            <a:buNone/>
            <a:tabLst/>
            <a:defRPr/>
          </a:pPr>
          <a:r>
            <a:rPr lang="de-DE" sz="1000" b="0">
              <a:latin typeface="Arial" pitchFamily="34" charset="0"/>
              <a:cs typeface="Arial" pitchFamily="34" charset="0"/>
            </a:rPr>
            <a:t>2. Verwenden Sie für den Bereich Skonto-Tage den Namen "Skonto".</a:t>
          </a:r>
        </a:p>
      </xdr:txBody>
    </xdr:sp>
    <xdr:clientData/>
  </xdr:twoCellAnchor>
  <xdr:twoCellAnchor>
    <xdr:from>
      <xdr:col>0</xdr:col>
      <xdr:colOff>0</xdr:colOff>
      <xdr:row>74</xdr:row>
      <xdr:rowOff>57151</xdr:rowOff>
    </xdr:from>
    <xdr:to>
      <xdr:col>5</xdr:col>
      <xdr:colOff>0</xdr:colOff>
      <xdr:row>80</xdr:row>
      <xdr:rowOff>0</xdr:rowOff>
    </xdr:to>
    <xdr:sp macro="" textlink="">
      <xdr:nvSpPr>
        <xdr:cNvPr id="8" name="Textfeld 7">
          <a:extLst>
            <a:ext uri="{FF2B5EF4-FFF2-40B4-BE49-F238E27FC236}">
              <a16:creationId xmlns:a16="http://schemas.microsoft.com/office/drawing/2014/main" id="{00000000-0008-0000-0600-000008000000}"/>
            </a:ext>
          </a:extLst>
        </xdr:cNvPr>
        <xdr:cNvSpPr txBox="1"/>
      </xdr:nvSpPr>
      <xdr:spPr>
        <a:xfrm>
          <a:off x="0" y="19554826"/>
          <a:ext cx="3638550" cy="914399"/>
        </a:xfrm>
        <a:prstGeom prst="rect">
          <a:avLst/>
        </a:prstGeom>
        <a:solidFill>
          <a:schemeClr val="lt1"/>
        </a:solidFill>
        <a:ln w="12700"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marL="0" marR="0" indent="0" defTabSz="914400" eaLnBrk="1" fontAlgn="auto" latinLnBrk="0" hangingPunct="1">
            <a:lnSpc>
              <a:spcPct val="100000"/>
            </a:lnSpc>
            <a:spcBef>
              <a:spcPts val="0"/>
            </a:spcBef>
            <a:spcAft>
              <a:spcPts val="0"/>
            </a:spcAft>
            <a:buClrTx/>
            <a:buSzTx/>
            <a:buFontTx/>
            <a:buNone/>
            <a:tabLst/>
            <a:defRPr/>
          </a:pPr>
          <a:r>
            <a:rPr lang="de-DE" sz="1000" b="0">
              <a:latin typeface="Arial" pitchFamily="34" charset="0"/>
              <a:cs typeface="Arial" pitchFamily="34" charset="0"/>
            </a:rPr>
            <a:t>Der Preis für ein Flugticket ist gestaffelt nach Altersgruppen. Kinder bis einschließlich 10 Jahren zahlen 300 Euro, Jugendliche und Studenten bis einschließlich 25 Jahre zahlen 400 Euro und Erwachsene zahlen 500 Euro. </a:t>
          </a:r>
        </a:p>
        <a:p>
          <a:pPr marL="0" marR="0" indent="0" defTabSz="914400" eaLnBrk="1" fontAlgn="auto" latinLnBrk="0" hangingPunct="1">
            <a:lnSpc>
              <a:spcPct val="100000"/>
            </a:lnSpc>
            <a:spcBef>
              <a:spcPts val="0"/>
            </a:spcBef>
            <a:spcAft>
              <a:spcPts val="0"/>
            </a:spcAft>
            <a:buClrTx/>
            <a:buSzTx/>
            <a:buFontTx/>
            <a:buNone/>
            <a:tabLst/>
            <a:defRPr/>
          </a:pPr>
          <a:r>
            <a:rPr lang="de-DE" sz="1000" b="0">
              <a:latin typeface="Arial" pitchFamily="34" charset="0"/>
              <a:cs typeface="Arial" pitchFamily="34" charset="0"/>
            </a:rPr>
            <a:t>B</a:t>
          </a:r>
          <a:r>
            <a:rPr lang="de-DE" sz="1000" b="0" baseline="0">
              <a:latin typeface="Arial" pitchFamily="34" charset="0"/>
              <a:cs typeface="Arial" pitchFamily="34" charset="0"/>
            </a:rPr>
            <a:t>eachten Sie die Bezugsart!</a:t>
          </a:r>
          <a:endParaRPr lang="de-DE" sz="1000" b="0">
            <a:latin typeface="Arial" pitchFamily="34" charset="0"/>
            <a:cs typeface="Arial" pitchFamily="34" charset="0"/>
          </a:endParaRPr>
        </a:p>
      </xdr:txBody>
    </xdr:sp>
    <xdr:clientData/>
  </xdr:twoCellAnchor>
  <xdr:oneCellAnchor>
    <xdr:from>
      <xdr:col>0</xdr:col>
      <xdr:colOff>0</xdr:colOff>
      <xdr:row>14</xdr:row>
      <xdr:rowOff>0</xdr:rowOff>
    </xdr:from>
    <xdr:ext cx="3162300" cy="387286"/>
    <xdr:sp macro="" textlink="">
      <xdr:nvSpPr>
        <xdr:cNvPr id="10" name="Textfeld 9">
          <a:extLst>
            <a:ext uri="{FF2B5EF4-FFF2-40B4-BE49-F238E27FC236}">
              <a16:creationId xmlns:a16="http://schemas.microsoft.com/office/drawing/2014/main" id="{76AE45DF-4E69-4292-BB2A-BE63D6680D90}"/>
            </a:ext>
          </a:extLst>
        </xdr:cNvPr>
        <xdr:cNvSpPr txBox="1"/>
      </xdr:nvSpPr>
      <xdr:spPr>
        <a:xfrm>
          <a:off x="676275" y="2305050"/>
          <a:ext cx="3162300" cy="387286"/>
        </a:xfrm>
        <a:prstGeom prst="rect">
          <a:avLst/>
        </a:prstGeom>
        <a:solidFill>
          <a:schemeClr val="lt1"/>
        </a:solidFill>
        <a:ln w="12700"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spAutoFit/>
        </a:bodyPr>
        <a:lstStyle/>
        <a:p>
          <a:pPr marL="0" marR="0" indent="0" defTabSz="914400" eaLnBrk="1" fontAlgn="auto" latinLnBrk="0" hangingPunct="1">
            <a:lnSpc>
              <a:spcPct val="100000"/>
            </a:lnSpc>
            <a:spcBef>
              <a:spcPts val="0"/>
            </a:spcBef>
            <a:spcAft>
              <a:spcPts val="0"/>
            </a:spcAft>
            <a:buClrTx/>
            <a:buSzTx/>
            <a:buFontTx/>
            <a:buNone/>
            <a:tabLst/>
            <a:defRPr/>
          </a:pPr>
          <a:r>
            <a:rPr lang="de-DE" sz="1000" b="0">
              <a:latin typeface="Arial" pitchFamily="34" charset="0"/>
              <a:cs typeface="Arial" pitchFamily="34" charset="0"/>
            </a:rPr>
            <a:t>Ermitteln Sie die</a:t>
          </a:r>
          <a:r>
            <a:rPr lang="de-DE" sz="1000" b="0" baseline="0">
              <a:latin typeface="Arial" pitchFamily="34" charset="0"/>
              <a:cs typeface="Arial" pitchFamily="34" charset="0"/>
            </a:rPr>
            <a:t> Noten.</a:t>
          </a:r>
        </a:p>
        <a:p>
          <a:pPr marL="0" marR="0" indent="0" defTabSz="914400" eaLnBrk="1" fontAlgn="auto" latinLnBrk="0" hangingPunct="1">
            <a:lnSpc>
              <a:spcPct val="100000"/>
            </a:lnSpc>
            <a:spcBef>
              <a:spcPts val="0"/>
            </a:spcBef>
            <a:spcAft>
              <a:spcPts val="0"/>
            </a:spcAft>
            <a:buClrTx/>
            <a:buSzTx/>
            <a:buFontTx/>
            <a:buNone/>
            <a:tabLst/>
            <a:defRPr/>
          </a:pPr>
          <a:r>
            <a:rPr lang="de-DE" sz="1000" b="0" baseline="0">
              <a:latin typeface="Arial" pitchFamily="34" charset="0"/>
              <a:cs typeface="Arial" pitchFamily="34" charset="0"/>
            </a:rPr>
            <a:t>Beachten Sie die Bezugsart.</a:t>
          </a:r>
          <a:endParaRPr lang="de-DE" sz="1000" b="0">
            <a:latin typeface="Arial" pitchFamily="34" charset="0"/>
            <a:cs typeface="Arial" pitchFamily="34" charset="0"/>
          </a:endParaRPr>
        </a:p>
      </xdr:txBody>
    </xdr:sp>
    <xdr:clientData/>
  </xdr:oneCellAnchor>
</xdr:wsDr>
</file>

<file path=xl/drawings/drawing8.xml><?xml version="1.0" encoding="utf-8"?>
<xdr:wsDr xmlns:xdr="http://schemas.openxmlformats.org/drawingml/2006/spreadsheetDrawing" xmlns:a="http://schemas.openxmlformats.org/drawingml/2006/main">
  <xdr:twoCellAnchor>
    <xdr:from>
      <xdr:col>0</xdr:col>
      <xdr:colOff>0</xdr:colOff>
      <xdr:row>30</xdr:row>
      <xdr:rowOff>0</xdr:rowOff>
    </xdr:from>
    <xdr:to>
      <xdr:col>4</xdr:col>
      <xdr:colOff>123825</xdr:colOff>
      <xdr:row>33</xdr:row>
      <xdr:rowOff>95250</xdr:rowOff>
    </xdr:to>
    <xdr:sp macro="" textlink="">
      <xdr:nvSpPr>
        <xdr:cNvPr id="6" name="Textfeld 5">
          <a:extLst>
            <a:ext uri="{FF2B5EF4-FFF2-40B4-BE49-F238E27FC236}">
              <a16:creationId xmlns:a16="http://schemas.microsoft.com/office/drawing/2014/main" id="{00000000-0008-0000-0700-000006000000}"/>
            </a:ext>
          </a:extLst>
        </xdr:cNvPr>
        <xdr:cNvSpPr txBox="1"/>
      </xdr:nvSpPr>
      <xdr:spPr>
        <a:xfrm>
          <a:off x="676275" y="2466975"/>
          <a:ext cx="3019425" cy="581025"/>
        </a:xfrm>
        <a:prstGeom prst="rect">
          <a:avLst/>
        </a:prstGeom>
        <a:solidFill>
          <a:schemeClr val="lt1"/>
        </a:solidFill>
        <a:ln w="12700"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marL="0" marR="0" indent="0" defTabSz="914400" eaLnBrk="1" fontAlgn="auto" latinLnBrk="0" hangingPunct="1">
            <a:lnSpc>
              <a:spcPct val="100000"/>
            </a:lnSpc>
            <a:spcBef>
              <a:spcPts val="0"/>
            </a:spcBef>
            <a:spcAft>
              <a:spcPts val="0"/>
            </a:spcAft>
            <a:buClrTx/>
            <a:buSzTx/>
            <a:buFontTx/>
            <a:buNone/>
            <a:tabLst/>
            <a:defRPr/>
          </a:pPr>
          <a:r>
            <a:rPr lang="de-DE" sz="1000" b="0">
              <a:latin typeface="Arial" pitchFamily="34" charset="0"/>
              <a:cs typeface="Arial" pitchFamily="34" charset="0"/>
            </a:rPr>
            <a:t>Ermitteln Sie den Bonus in % und in €.</a:t>
          </a:r>
        </a:p>
        <a:p>
          <a:pPr marL="0" marR="0" indent="0" defTabSz="914400" eaLnBrk="1" fontAlgn="auto" latinLnBrk="0" hangingPunct="1">
            <a:lnSpc>
              <a:spcPct val="100000"/>
            </a:lnSpc>
            <a:spcBef>
              <a:spcPts val="0"/>
            </a:spcBef>
            <a:spcAft>
              <a:spcPts val="0"/>
            </a:spcAft>
            <a:buClrTx/>
            <a:buSzTx/>
            <a:buFontTx/>
            <a:buNone/>
            <a:tabLst/>
            <a:defRPr/>
          </a:pPr>
          <a:r>
            <a:rPr lang="de-DE" sz="1000" b="0">
              <a:latin typeface="Arial" pitchFamily="34" charset="0"/>
              <a:cs typeface="Arial" pitchFamily="34" charset="0"/>
            </a:rPr>
            <a:t>Verwenden Sie für die Bonustabelle den Namen "Bonus".</a:t>
          </a:r>
        </a:p>
        <a:p>
          <a:pPr marL="0" marR="0" indent="0" defTabSz="914400" eaLnBrk="1" fontAlgn="auto" latinLnBrk="0" hangingPunct="1">
            <a:lnSpc>
              <a:spcPct val="100000"/>
            </a:lnSpc>
            <a:spcBef>
              <a:spcPts val="0"/>
            </a:spcBef>
            <a:spcAft>
              <a:spcPts val="0"/>
            </a:spcAft>
            <a:buClrTx/>
            <a:buSzTx/>
            <a:buFontTx/>
            <a:buNone/>
            <a:tabLst/>
            <a:defRPr/>
          </a:pPr>
          <a:endParaRPr lang="de-DE" sz="1000" b="0">
            <a:latin typeface="Arial" pitchFamily="34" charset="0"/>
            <a:cs typeface="Arial" pitchFamily="34" charset="0"/>
          </a:endParaRPr>
        </a:p>
      </xdr:txBody>
    </xdr:sp>
    <xdr:clientData/>
  </xdr:twoCellAnchor>
  <xdr:twoCellAnchor>
    <xdr:from>
      <xdr:col>0</xdr:col>
      <xdr:colOff>0</xdr:colOff>
      <xdr:row>104</xdr:row>
      <xdr:rowOff>0</xdr:rowOff>
    </xdr:from>
    <xdr:to>
      <xdr:col>4</xdr:col>
      <xdr:colOff>123825</xdr:colOff>
      <xdr:row>107</xdr:row>
      <xdr:rowOff>95250</xdr:rowOff>
    </xdr:to>
    <xdr:sp macro="" textlink="">
      <xdr:nvSpPr>
        <xdr:cNvPr id="8" name="Textfeld 7">
          <a:extLst>
            <a:ext uri="{FF2B5EF4-FFF2-40B4-BE49-F238E27FC236}">
              <a16:creationId xmlns:a16="http://schemas.microsoft.com/office/drawing/2014/main" id="{00000000-0008-0000-0700-000008000000}"/>
            </a:ext>
          </a:extLst>
        </xdr:cNvPr>
        <xdr:cNvSpPr txBox="1"/>
      </xdr:nvSpPr>
      <xdr:spPr>
        <a:xfrm>
          <a:off x="676275" y="8943975"/>
          <a:ext cx="3019425" cy="581025"/>
        </a:xfrm>
        <a:prstGeom prst="rect">
          <a:avLst/>
        </a:prstGeom>
        <a:solidFill>
          <a:schemeClr val="lt1"/>
        </a:solidFill>
        <a:ln w="12700"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marL="0" marR="0" indent="0" defTabSz="914400" eaLnBrk="1" fontAlgn="auto" latinLnBrk="0" hangingPunct="1">
            <a:lnSpc>
              <a:spcPct val="100000"/>
            </a:lnSpc>
            <a:spcBef>
              <a:spcPts val="0"/>
            </a:spcBef>
            <a:spcAft>
              <a:spcPts val="0"/>
            </a:spcAft>
            <a:buClrTx/>
            <a:buSzTx/>
            <a:buFontTx/>
            <a:buNone/>
            <a:tabLst/>
            <a:defRPr/>
          </a:pPr>
          <a:r>
            <a:rPr lang="de-DE" sz="1000" b="0">
              <a:latin typeface="Arial" pitchFamily="34" charset="0"/>
              <a:cs typeface="Arial" pitchFamily="34" charset="0"/>
            </a:rPr>
            <a:t>Ermitteln Sie die Werte für die Auswertung.</a:t>
          </a:r>
        </a:p>
        <a:p>
          <a:pPr marL="0" marR="0" indent="0" defTabSz="914400" eaLnBrk="1" fontAlgn="auto" latinLnBrk="0" hangingPunct="1">
            <a:lnSpc>
              <a:spcPct val="100000"/>
            </a:lnSpc>
            <a:spcBef>
              <a:spcPts val="0"/>
            </a:spcBef>
            <a:spcAft>
              <a:spcPts val="0"/>
            </a:spcAft>
            <a:buClrTx/>
            <a:buSzTx/>
            <a:buFontTx/>
            <a:buNone/>
            <a:tabLst/>
            <a:defRPr/>
          </a:pPr>
          <a:r>
            <a:rPr lang="de-DE" sz="1000" b="0">
              <a:latin typeface="Arial" pitchFamily="34" charset="0"/>
              <a:cs typeface="Arial" pitchFamily="34" charset="0"/>
            </a:rPr>
            <a:t>Verwenden Sie für die Mitarbeitertabelle den Namen "Mitarbeiter".</a:t>
          </a:r>
        </a:p>
        <a:p>
          <a:pPr marL="0" marR="0" indent="0" defTabSz="914400" eaLnBrk="1" fontAlgn="auto" latinLnBrk="0" hangingPunct="1">
            <a:lnSpc>
              <a:spcPct val="100000"/>
            </a:lnSpc>
            <a:spcBef>
              <a:spcPts val="0"/>
            </a:spcBef>
            <a:spcAft>
              <a:spcPts val="0"/>
            </a:spcAft>
            <a:buClrTx/>
            <a:buSzTx/>
            <a:buFontTx/>
            <a:buNone/>
            <a:tabLst/>
            <a:defRPr/>
          </a:pPr>
          <a:endParaRPr lang="de-DE" sz="1000" b="0">
            <a:latin typeface="Arial" pitchFamily="34" charset="0"/>
            <a:cs typeface="Arial" pitchFamily="34" charset="0"/>
          </a:endParaRPr>
        </a:p>
      </xdr:txBody>
    </xdr:sp>
    <xdr:clientData/>
  </xdr:twoCellAnchor>
  <xdr:twoCellAnchor>
    <xdr:from>
      <xdr:col>0</xdr:col>
      <xdr:colOff>0</xdr:colOff>
      <xdr:row>51</xdr:row>
      <xdr:rowOff>0</xdr:rowOff>
    </xdr:from>
    <xdr:to>
      <xdr:col>5</xdr:col>
      <xdr:colOff>0</xdr:colOff>
      <xdr:row>54</xdr:row>
      <xdr:rowOff>76200</xdr:rowOff>
    </xdr:to>
    <xdr:sp macro="" textlink="">
      <xdr:nvSpPr>
        <xdr:cNvPr id="5" name="Textfeld 4">
          <a:extLst>
            <a:ext uri="{FF2B5EF4-FFF2-40B4-BE49-F238E27FC236}">
              <a16:creationId xmlns:a16="http://schemas.microsoft.com/office/drawing/2014/main" id="{00000000-0008-0000-0700-000005000000}"/>
            </a:ext>
          </a:extLst>
        </xdr:cNvPr>
        <xdr:cNvSpPr txBox="1"/>
      </xdr:nvSpPr>
      <xdr:spPr>
        <a:xfrm>
          <a:off x="0" y="13477875"/>
          <a:ext cx="3781425" cy="561975"/>
        </a:xfrm>
        <a:prstGeom prst="rect">
          <a:avLst/>
        </a:prstGeom>
        <a:solidFill>
          <a:schemeClr val="lt1"/>
        </a:solidFill>
        <a:ln w="12700"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marL="0" marR="0" indent="0" defTabSz="914400" eaLnBrk="1" fontAlgn="auto" latinLnBrk="0" hangingPunct="1">
            <a:lnSpc>
              <a:spcPct val="100000"/>
            </a:lnSpc>
            <a:spcBef>
              <a:spcPts val="0"/>
            </a:spcBef>
            <a:spcAft>
              <a:spcPts val="0"/>
            </a:spcAft>
            <a:buClrTx/>
            <a:buSzTx/>
            <a:buFontTx/>
            <a:buNone/>
            <a:tabLst/>
            <a:defRPr/>
          </a:pPr>
          <a:r>
            <a:rPr lang="de-DE" sz="1000" b="0">
              <a:latin typeface="Arial" pitchFamily="34" charset="0"/>
              <a:cs typeface="Arial" pitchFamily="34" charset="0"/>
            </a:rPr>
            <a:t>Sie gewähren einen Skonto von 3%</a:t>
          </a:r>
          <a:r>
            <a:rPr lang="de-DE" sz="1000" b="0" baseline="0">
              <a:latin typeface="Arial" pitchFamily="34" charset="0"/>
              <a:cs typeface="Arial" pitchFamily="34" charset="0"/>
            </a:rPr>
            <a:t> bei Zahlung innerhalb von 14 Tagen bzw. einen Skonto von 2% bei Zahlung innerhalb von 30 Tagen.</a:t>
          </a:r>
          <a:endParaRPr lang="de-DE" sz="1000" b="0">
            <a:latin typeface="Arial" pitchFamily="34" charset="0"/>
            <a:cs typeface="Arial" pitchFamily="34" charset="0"/>
          </a:endParaRPr>
        </a:p>
      </xdr:txBody>
    </xdr:sp>
    <xdr:clientData/>
  </xdr:twoCellAnchor>
  <xdr:twoCellAnchor>
    <xdr:from>
      <xdr:col>0</xdr:col>
      <xdr:colOff>0</xdr:colOff>
      <xdr:row>108</xdr:row>
      <xdr:rowOff>0</xdr:rowOff>
    </xdr:from>
    <xdr:to>
      <xdr:col>4</xdr:col>
      <xdr:colOff>123825</xdr:colOff>
      <xdr:row>111</xdr:row>
      <xdr:rowOff>95250</xdr:rowOff>
    </xdr:to>
    <xdr:sp macro="" textlink="">
      <xdr:nvSpPr>
        <xdr:cNvPr id="9" name="Textfeld 8">
          <a:extLst>
            <a:ext uri="{FF2B5EF4-FFF2-40B4-BE49-F238E27FC236}">
              <a16:creationId xmlns:a16="http://schemas.microsoft.com/office/drawing/2014/main" id="{00000000-0008-0000-0700-000009000000}"/>
            </a:ext>
          </a:extLst>
        </xdr:cNvPr>
        <xdr:cNvSpPr txBox="1"/>
      </xdr:nvSpPr>
      <xdr:spPr>
        <a:xfrm>
          <a:off x="0" y="9915525"/>
          <a:ext cx="3276600" cy="581025"/>
        </a:xfrm>
        <a:prstGeom prst="rect">
          <a:avLst/>
        </a:prstGeom>
        <a:solidFill>
          <a:schemeClr val="lt1"/>
        </a:solidFill>
        <a:ln w="12700"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marL="0" marR="0" indent="0" defTabSz="914400" eaLnBrk="1" fontAlgn="auto" latinLnBrk="0" hangingPunct="1">
            <a:lnSpc>
              <a:spcPct val="100000"/>
            </a:lnSpc>
            <a:spcBef>
              <a:spcPts val="0"/>
            </a:spcBef>
            <a:spcAft>
              <a:spcPts val="0"/>
            </a:spcAft>
            <a:buClrTx/>
            <a:buSzTx/>
            <a:buFontTx/>
            <a:buNone/>
            <a:tabLst/>
            <a:defRPr/>
          </a:pPr>
          <a:r>
            <a:rPr lang="de-DE" sz="1000" b="0">
              <a:latin typeface="Arial" pitchFamily="34" charset="0"/>
              <a:cs typeface="Arial" pitchFamily="34" charset="0"/>
            </a:rPr>
            <a:t>Verwenden</a:t>
          </a:r>
          <a:r>
            <a:rPr lang="de-DE" sz="1000" b="0" baseline="0">
              <a:latin typeface="Arial" pitchFamily="34" charset="0"/>
              <a:cs typeface="Arial" pitchFamily="34" charset="0"/>
            </a:rPr>
            <a:t> Sie die Funktion WENNFEHLER, um die Fehlermeldung #NV durch eine leere Zeichenfolge zu ersetzen.</a:t>
          </a:r>
          <a:endParaRPr lang="de-DE" sz="1000" b="0">
            <a:latin typeface="Arial" pitchFamily="34" charset="0"/>
            <a:cs typeface="Arial" pitchFamily="34" charset="0"/>
          </a:endParaRPr>
        </a:p>
      </xdr:txBody>
    </xdr:sp>
    <xdr:clientData/>
  </xdr:twoCellAnchor>
  <xdr:twoCellAnchor>
    <xdr:from>
      <xdr:col>0</xdr:col>
      <xdr:colOff>0</xdr:colOff>
      <xdr:row>55</xdr:row>
      <xdr:rowOff>0</xdr:rowOff>
    </xdr:from>
    <xdr:to>
      <xdr:col>5</xdr:col>
      <xdr:colOff>0</xdr:colOff>
      <xdr:row>58</xdr:row>
      <xdr:rowOff>76200</xdr:rowOff>
    </xdr:to>
    <xdr:sp macro="" textlink="">
      <xdr:nvSpPr>
        <xdr:cNvPr id="11" name="Textfeld 10">
          <a:extLst>
            <a:ext uri="{FF2B5EF4-FFF2-40B4-BE49-F238E27FC236}">
              <a16:creationId xmlns:a16="http://schemas.microsoft.com/office/drawing/2014/main" id="{00000000-0008-0000-0700-00000B000000}"/>
            </a:ext>
          </a:extLst>
        </xdr:cNvPr>
        <xdr:cNvSpPr txBox="1"/>
      </xdr:nvSpPr>
      <xdr:spPr>
        <a:xfrm>
          <a:off x="0" y="14125575"/>
          <a:ext cx="3781425" cy="561975"/>
        </a:xfrm>
        <a:prstGeom prst="rect">
          <a:avLst/>
        </a:prstGeom>
        <a:solidFill>
          <a:schemeClr val="lt1"/>
        </a:solidFill>
        <a:ln w="12700"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marL="0" marR="0" indent="0" defTabSz="914400" eaLnBrk="1" fontAlgn="auto" latinLnBrk="0" hangingPunct="1">
            <a:lnSpc>
              <a:spcPct val="100000"/>
            </a:lnSpc>
            <a:spcBef>
              <a:spcPts val="0"/>
            </a:spcBef>
            <a:spcAft>
              <a:spcPts val="0"/>
            </a:spcAft>
            <a:buClrTx/>
            <a:buSzTx/>
            <a:buFontTx/>
            <a:buNone/>
            <a:tabLst/>
            <a:defRPr/>
          </a:pPr>
          <a:r>
            <a:rPr lang="de-DE" sz="1000" b="0">
              <a:latin typeface="Arial" pitchFamily="34" charset="0"/>
              <a:cs typeface="Arial" pitchFamily="34" charset="0"/>
            </a:rPr>
            <a:t>1. Lösen Sie</a:t>
          </a:r>
          <a:r>
            <a:rPr lang="de-DE" sz="1000" b="0" baseline="0">
              <a:latin typeface="Arial" pitchFamily="34" charset="0"/>
              <a:cs typeface="Arial" pitchFamily="34" charset="0"/>
            </a:rPr>
            <a:t> die Aufgabe mit der Funktion SVERWEIS.</a:t>
          </a:r>
          <a:endParaRPr lang="de-DE" sz="1000" b="0">
            <a:latin typeface="Arial" pitchFamily="34" charset="0"/>
            <a:cs typeface="Arial" pitchFamily="34" charset="0"/>
          </a:endParaRPr>
        </a:p>
        <a:p>
          <a:pPr marL="0" marR="0" indent="0" defTabSz="914400" eaLnBrk="1" fontAlgn="auto" latinLnBrk="0" hangingPunct="1">
            <a:lnSpc>
              <a:spcPct val="100000"/>
            </a:lnSpc>
            <a:spcBef>
              <a:spcPts val="0"/>
            </a:spcBef>
            <a:spcAft>
              <a:spcPts val="0"/>
            </a:spcAft>
            <a:buClrTx/>
            <a:buSzTx/>
            <a:buFontTx/>
            <a:buNone/>
            <a:tabLst/>
            <a:defRPr/>
          </a:pPr>
          <a:r>
            <a:rPr lang="de-DE" sz="1000" b="0">
              <a:latin typeface="Arial" pitchFamily="34" charset="0"/>
              <a:cs typeface="Arial" pitchFamily="34" charset="0"/>
            </a:rPr>
            <a:t>2. Verwenden Sie für den Bereich Skonto-Tage den Namen "Skonto".</a:t>
          </a:r>
        </a:p>
      </xdr:txBody>
    </xdr:sp>
    <xdr:clientData/>
  </xdr:twoCellAnchor>
  <xdr:twoCellAnchor>
    <xdr:from>
      <xdr:col>0</xdr:col>
      <xdr:colOff>0</xdr:colOff>
      <xdr:row>74</xdr:row>
      <xdr:rowOff>57151</xdr:rowOff>
    </xdr:from>
    <xdr:to>
      <xdr:col>5</xdr:col>
      <xdr:colOff>0</xdr:colOff>
      <xdr:row>80</xdr:row>
      <xdr:rowOff>0</xdr:rowOff>
    </xdr:to>
    <xdr:sp macro="" textlink="">
      <xdr:nvSpPr>
        <xdr:cNvPr id="12" name="Textfeld 11">
          <a:extLst>
            <a:ext uri="{FF2B5EF4-FFF2-40B4-BE49-F238E27FC236}">
              <a16:creationId xmlns:a16="http://schemas.microsoft.com/office/drawing/2014/main" id="{00000000-0008-0000-0700-00000C000000}"/>
            </a:ext>
          </a:extLst>
        </xdr:cNvPr>
        <xdr:cNvSpPr txBox="1"/>
      </xdr:nvSpPr>
      <xdr:spPr>
        <a:xfrm>
          <a:off x="0" y="12401551"/>
          <a:ext cx="3781425" cy="914399"/>
        </a:xfrm>
        <a:prstGeom prst="rect">
          <a:avLst/>
        </a:prstGeom>
        <a:solidFill>
          <a:schemeClr val="lt1"/>
        </a:solidFill>
        <a:ln w="12700"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marL="0" marR="0" indent="0" defTabSz="914400" eaLnBrk="1" fontAlgn="auto" latinLnBrk="0" hangingPunct="1">
            <a:lnSpc>
              <a:spcPct val="100000"/>
            </a:lnSpc>
            <a:spcBef>
              <a:spcPts val="0"/>
            </a:spcBef>
            <a:spcAft>
              <a:spcPts val="0"/>
            </a:spcAft>
            <a:buClrTx/>
            <a:buSzTx/>
            <a:buFontTx/>
            <a:buNone/>
            <a:tabLst/>
            <a:defRPr/>
          </a:pPr>
          <a:r>
            <a:rPr lang="de-DE" sz="1000" b="0">
              <a:latin typeface="Arial" pitchFamily="34" charset="0"/>
              <a:cs typeface="Arial" pitchFamily="34" charset="0"/>
            </a:rPr>
            <a:t>Der Preis für ein Flugticket ist gestaffelt nach Altersgruppen. Kinder bis einschließlich 10 Jahren zahlen 300 Euro, Jugendliche und Studenten bis einschließlich 25 Jahre zahlen 400 Euro und Erwachsene zahlen 500 Euro. </a:t>
          </a:r>
        </a:p>
        <a:p>
          <a:pPr marL="0" marR="0" indent="0" defTabSz="914400" eaLnBrk="1" fontAlgn="auto" latinLnBrk="0" hangingPunct="1">
            <a:lnSpc>
              <a:spcPct val="100000"/>
            </a:lnSpc>
            <a:spcBef>
              <a:spcPts val="0"/>
            </a:spcBef>
            <a:spcAft>
              <a:spcPts val="0"/>
            </a:spcAft>
            <a:buClrTx/>
            <a:buSzTx/>
            <a:buFontTx/>
            <a:buNone/>
            <a:tabLst/>
            <a:defRPr/>
          </a:pPr>
          <a:r>
            <a:rPr lang="de-DE" sz="1000" b="0">
              <a:latin typeface="Arial" pitchFamily="34" charset="0"/>
              <a:cs typeface="Arial" pitchFamily="34" charset="0"/>
            </a:rPr>
            <a:t>B</a:t>
          </a:r>
          <a:r>
            <a:rPr lang="de-DE" sz="1000" b="0" baseline="0">
              <a:latin typeface="Arial" pitchFamily="34" charset="0"/>
              <a:cs typeface="Arial" pitchFamily="34" charset="0"/>
            </a:rPr>
            <a:t>eachten Sie die Bezugsart!</a:t>
          </a:r>
          <a:endParaRPr lang="de-DE" sz="1000" b="0">
            <a:latin typeface="Arial" pitchFamily="34" charset="0"/>
            <a:cs typeface="Arial" pitchFamily="34" charset="0"/>
          </a:endParaRPr>
        </a:p>
      </xdr:txBody>
    </xdr:sp>
    <xdr:clientData/>
  </xdr:twoCellAnchor>
  <xdr:oneCellAnchor>
    <xdr:from>
      <xdr:col>0</xdr:col>
      <xdr:colOff>0</xdr:colOff>
      <xdr:row>14</xdr:row>
      <xdr:rowOff>0</xdr:rowOff>
    </xdr:from>
    <xdr:ext cx="3276600" cy="387286"/>
    <xdr:sp macro="" textlink="">
      <xdr:nvSpPr>
        <xdr:cNvPr id="10" name="Textfeld 9">
          <a:extLst>
            <a:ext uri="{FF2B5EF4-FFF2-40B4-BE49-F238E27FC236}">
              <a16:creationId xmlns:a16="http://schemas.microsoft.com/office/drawing/2014/main" id="{88E1D568-EC6D-45E7-A073-A735A5986F20}"/>
            </a:ext>
          </a:extLst>
        </xdr:cNvPr>
        <xdr:cNvSpPr txBox="1"/>
      </xdr:nvSpPr>
      <xdr:spPr>
        <a:xfrm>
          <a:off x="676275" y="2305050"/>
          <a:ext cx="3276600" cy="387286"/>
        </a:xfrm>
        <a:prstGeom prst="rect">
          <a:avLst/>
        </a:prstGeom>
        <a:solidFill>
          <a:schemeClr val="lt1"/>
        </a:solidFill>
        <a:ln w="12700"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spAutoFit/>
        </a:bodyPr>
        <a:lstStyle/>
        <a:p>
          <a:pPr marL="0" marR="0" indent="0" defTabSz="914400" eaLnBrk="1" fontAlgn="auto" latinLnBrk="0" hangingPunct="1">
            <a:lnSpc>
              <a:spcPct val="100000"/>
            </a:lnSpc>
            <a:spcBef>
              <a:spcPts val="0"/>
            </a:spcBef>
            <a:spcAft>
              <a:spcPts val="0"/>
            </a:spcAft>
            <a:buClrTx/>
            <a:buSzTx/>
            <a:buFontTx/>
            <a:buNone/>
            <a:tabLst/>
            <a:defRPr/>
          </a:pPr>
          <a:r>
            <a:rPr lang="de-DE" sz="1000" b="0">
              <a:latin typeface="Arial" pitchFamily="34" charset="0"/>
              <a:cs typeface="Arial" pitchFamily="34" charset="0"/>
            </a:rPr>
            <a:t>Ermitteln Sie die</a:t>
          </a:r>
          <a:r>
            <a:rPr lang="de-DE" sz="1000" b="0" baseline="0">
              <a:latin typeface="Arial" pitchFamily="34" charset="0"/>
              <a:cs typeface="Arial" pitchFamily="34" charset="0"/>
            </a:rPr>
            <a:t> Noten.</a:t>
          </a:r>
        </a:p>
        <a:p>
          <a:pPr marL="0" marR="0" indent="0" defTabSz="914400" eaLnBrk="1" fontAlgn="auto" latinLnBrk="0" hangingPunct="1">
            <a:lnSpc>
              <a:spcPct val="100000"/>
            </a:lnSpc>
            <a:spcBef>
              <a:spcPts val="0"/>
            </a:spcBef>
            <a:spcAft>
              <a:spcPts val="0"/>
            </a:spcAft>
            <a:buClrTx/>
            <a:buSzTx/>
            <a:buFontTx/>
            <a:buNone/>
            <a:tabLst/>
            <a:defRPr/>
          </a:pPr>
          <a:r>
            <a:rPr lang="de-DE" sz="1000" b="0" baseline="0">
              <a:latin typeface="Arial" pitchFamily="34" charset="0"/>
              <a:cs typeface="Arial" pitchFamily="34" charset="0"/>
            </a:rPr>
            <a:t>Beachten Sie die Bezugsart.</a:t>
          </a:r>
          <a:endParaRPr lang="de-DE" sz="1000" b="0">
            <a:latin typeface="Arial" pitchFamily="34" charset="0"/>
            <a:cs typeface="Arial" pitchFamily="34" charset="0"/>
          </a:endParaRPr>
        </a:p>
      </xdr:txBody>
    </xdr:sp>
    <xdr:clientData/>
  </xdr:oneCellAnchor>
</xdr:wsDr>
</file>

<file path=xl/drawings/drawing9.xml><?xml version="1.0" encoding="utf-8"?>
<xdr:wsDr xmlns:xdr="http://schemas.openxmlformats.org/drawingml/2006/spreadsheetDrawing" xmlns:a="http://schemas.openxmlformats.org/drawingml/2006/main">
  <xdr:twoCellAnchor>
    <xdr:from>
      <xdr:col>0</xdr:col>
      <xdr:colOff>0</xdr:colOff>
      <xdr:row>34</xdr:row>
      <xdr:rowOff>0</xdr:rowOff>
    </xdr:from>
    <xdr:to>
      <xdr:col>4</xdr:col>
      <xdr:colOff>0</xdr:colOff>
      <xdr:row>39</xdr:row>
      <xdr:rowOff>142875</xdr:rowOff>
    </xdr:to>
    <xdr:sp macro="" textlink="">
      <xdr:nvSpPr>
        <xdr:cNvPr id="6" name="Textfeld 5">
          <a:extLst>
            <a:ext uri="{FF2B5EF4-FFF2-40B4-BE49-F238E27FC236}">
              <a16:creationId xmlns:a16="http://schemas.microsoft.com/office/drawing/2014/main" id="{00000000-0008-0000-0800-000006000000}"/>
            </a:ext>
          </a:extLst>
        </xdr:cNvPr>
        <xdr:cNvSpPr txBox="1"/>
      </xdr:nvSpPr>
      <xdr:spPr>
        <a:xfrm>
          <a:off x="0" y="2790825"/>
          <a:ext cx="3200400" cy="952500"/>
        </a:xfrm>
        <a:prstGeom prst="rect">
          <a:avLst/>
        </a:prstGeom>
        <a:solidFill>
          <a:schemeClr val="lt1"/>
        </a:solidFill>
        <a:ln w="12700" cmpd="sng">
          <a:solidFill>
            <a:schemeClr val="accent1"/>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marL="0" marR="0" indent="0" defTabSz="914400" eaLnBrk="1" fontAlgn="auto" latinLnBrk="0" hangingPunct="1">
            <a:lnSpc>
              <a:spcPct val="100000"/>
            </a:lnSpc>
            <a:spcBef>
              <a:spcPts val="0"/>
            </a:spcBef>
            <a:spcAft>
              <a:spcPts val="0"/>
            </a:spcAft>
            <a:buClrTx/>
            <a:buSzTx/>
            <a:buFontTx/>
            <a:buNone/>
            <a:tabLst/>
            <a:defRPr/>
          </a:pPr>
          <a:r>
            <a:rPr lang="de-DE" sz="1100" b="0">
              <a:solidFill>
                <a:schemeClr val="dk1"/>
              </a:solidFill>
              <a:latin typeface="+mn-lt"/>
              <a:ea typeface="+mn-ea"/>
              <a:cs typeface="+mn-cs"/>
            </a:rPr>
            <a:t>Ermitteln Sie die</a:t>
          </a:r>
          <a:r>
            <a:rPr lang="de-DE" sz="1100" b="0" baseline="0">
              <a:solidFill>
                <a:schemeClr val="dk1"/>
              </a:solidFill>
              <a:latin typeface="+mn-lt"/>
              <a:ea typeface="+mn-ea"/>
              <a:cs typeface="+mn-cs"/>
            </a:rPr>
            <a:t> Anzahl der Gruppe 1 und der Gruppe 2.</a:t>
          </a:r>
          <a:endParaRPr lang="de-DE" sz="1000" b="0">
            <a:latin typeface="Arial" pitchFamily="34" charset="0"/>
            <a:cs typeface="Arial" pitchFamily="34" charset="0"/>
          </a:endParaRPr>
        </a:p>
        <a:p>
          <a:pPr marL="0" marR="0" indent="0" defTabSz="914400" eaLnBrk="1" fontAlgn="auto" latinLnBrk="0" hangingPunct="1">
            <a:lnSpc>
              <a:spcPct val="100000"/>
            </a:lnSpc>
            <a:spcBef>
              <a:spcPts val="0"/>
            </a:spcBef>
            <a:spcAft>
              <a:spcPts val="0"/>
            </a:spcAft>
            <a:buClrTx/>
            <a:buSzTx/>
            <a:buFontTx/>
            <a:buNone/>
            <a:tabLst/>
            <a:defRPr/>
          </a:pPr>
          <a:r>
            <a:rPr lang="de-DE" sz="1000" b="0">
              <a:latin typeface="Arial" pitchFamily="34" charset="0"/>
              <a:cs typeface="Arial" pitchFamily="34" charset="0"/>
            </a:rPr>
            <a:t>Ermitteln Sie die</a:t>
          </a:r>
          <a:r>
            <a:rPr lang="de-DE" sz="1000" b="0" baseline="0">
              <a:latin typeface="Arial" pitchFamily="34" charset="0"/>
              <a:cs typeface="Arial" pitchFamily="34" charset="0"/>
            </a:rPr>
            <a:t> Anzahl der Mitglieder und der Nichtmitglieder jeweils für Gruppe 1 und für Gruppe 2.</a:t>
          </a:r>
          <a:endParaRPr lang="de-DE" sz="1000" b="0">
            <a:latin typeface="Arial" pitchFamily="34" charset="0"/>
            <a:cs typeface="Arial" pitchFamily="34" charset="0"/>
          </a:endParaRPr>
        </a:p>
      </xdr:txBody>
    </xdr:sp>
    <xdr:clientData/>
  </xdr:twoCellAnchor>
  <xdr:twoCellAnchor>
    <xdr:from>
      <xdr:col>0</xdr:col>
      <xdr:colOff>0</xdr:colOff>
      <xdr:row>11</xdr:row>
      <xdr:rowOff>133349</xdr:rowOff>
    </xdr:from>
    <xdr:to>
      <xdr:col>1</xdr:col>
      <xdr:colOff>590550</xdr:colOff>
      <xdr:row>14</xdr:row>
      <xdr:rowOff>152399</xdr:rowOff>
    </xdr:to>
    <xdr:sp macro="" textlink="">
      <xdr:nvSpPr>
        <xdr:cNvPr id="3" name="Textfeld 2">
          <a:extLst>
            <a:ext uri="{FF2B5EF4-FFF2-40B4-BE49-F238E27FC236}">
              <a16:creationId xmlns:a16="http://schemas.microsoft.com/office/drawing/2014/main" id="{00000000-0008-0000-0800-000003000000}"/>
            </a:ext>
          </a:extLst>
        </xdr:cNvPr>
        <xdr:cNvSpPr txBox="1"/>
      </xdr:nvSpPr>
      <xdr:spPr>
        <a:xfrm>
          <a:off x="0" y="6010274"/>
          <a:ext cx="1476375" cy="504825"/>
        </a:xfrm>
        <a:prstGeom prst="rect">
          <a:avLst/>
        </a:prstGeom>
        <a:solidFill>
          <a:schemeClr val="lt1"/>
        </a:solidFill>
        <a:ln w="12700" cmpd="sng">
          <a:solidFill>
            <a:schemeClr val="accent1"/>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marL="0" marR="0" indent="0" defTabSz="914400" eaLnBrk="1" fontAlgn="auto" latinLnBrk="0" hangingPunct="1">
            <a:lnSpc>
              <a:spcPct val="100000"/>
            </a:lnSpc>
            <a:spcBef>
              <a:spcPts val="0"/>
            </a:spcBef>
            <a:spcAft>
              <a:spcPts val="0"/>
            </a:spcAft>
            <a:buClrTx/>
            <a:buSzTx/>
            <a:buFontTx/>
            <a:buNone/>
            <a:tabLst/>
            <a:defRPr/>
          </a:pPr>
          <a:r>
            <a:rPr lang="de-DE" sz="1100" b="0">
              <a:solidFill>
                <a:schemeClr val="dk1"/>
              </a:solidFill>
              <a:latin typeface="+mn-lt"/>
              <a:ea typeface="+mn-ea"/>
              <a:cs typeface="+mn-cs"/>
            </a:rPr>
            <a:t>Ermitteln Sie die</a:t>
          </a:r>
          <a:r>
            <a:rPr lang="de-DE" sz="1100" b="0" baseline="0">
              <a:solidFill>
                <a:schemeClr val="dk1"/>
              </a:solidFill>
              <a:latin typeface="+mn-lt"/>
              <a:ea typeface="+mn-ea"/>
              <a:cs typeface="+mn-cs"/>
            </a:rPr>
            <a:t> Anzahl der Fehltage.</a:t>
          </a:r>
          <a:endParaRPr lang="de-DE" sz="1000" b="0">
            <a:latin typeface="Arial" pitchFamily="34" charset="0"/>
            <a:cs typeface="Arial" pitchFamily="34" charset="0"/>
          </a:endParaRP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H137"/>
  <sheetViews>
    <sheetView zoomScaleNormal="100" zoomScaleSheetLayoutView="115" zoomScalePageLayoutView="70" workbookViewId="0">
      <pane ySplit="1" topLeftCell="A2" activePane="bottomLeft" state="frozen"/>
      <selection pane="bottomLeft" activeCell="C7" sqref="C7"/>
    </sheetView>
  </sheetViews>
  <sheetFormatPr baseColWidth="10" defaultRowHeight="12.75" x14ac:dyDescent="0.2"/>
  <cols>
    <col min="1" max="1" width="11.28515625" bestFit="1" customWidth="1"/>
    <col min="2" max="2" width="10.7109375" bestFit="1" customWidth="1"/>
    <col min="3" max="3" width="11.7109375" bestFit="1" customWidth="1"/>
    <col min="4" max="4" width="9.7109375" bestFit="1" customWidth="1"/>
    <col min="5" max="5" width="10.140625" customWidth="1"/>
    <col min="12" max="12" width="11.140625" customWidth="1"/>
  </cols>
  <sheetData>
    <row r="1" spans="1:4" ht="15.75" x14ac:dyDescent="0.2">
      <c r="A1" s="16" t="s">
        <v>29</v>
      </c>
      <c r="B1" s="16"/>
      <c r="C1" s="16"/>
      <c r="D1" s="16"/>
    </row>
    <row r="4" spans="1:4" x14ac:dyDescent="0.2">
      <c r="A4" s="9" t="s">
        <v>10</v>
      </c>
    </row>
    <row r="5" spans="1:4" x14ac:dyDescent="0.2">
      <c r="A5" s="10" t="s">
        <v>11</v>
      </c>
      <c r="B5" s="15" t="s">
        <v>12</v>
      </c>
      <c r="C5" s="15" t="s">
        <v>13</v>
      </c>
    </row>
    <row r="6" spans="1:4" x14ac:dyDescent="0.2">
      <c r="A6" t="s">
        <v>14</v>
      </c>
      <c r="B6">
        <v>5</v>
      </c>
      <c r="C6" s="11"/>
    </row>
    <row r="7" spans="1:4" x14ac:dyDescent="0.2">
      <c r="A7" t="s">
        <v>15</v>
      </c>
      <c r="B7">
        <v>3</v>
      </c>
      <c r="C7" s="11"/>
    </row>
    <row r="8" spans="1:4" x14ac:dyDescent="0.2">
      <c r="A8" t="s">
        <v>17</v>
      </c>
      <c r="B8">
        <v>5</v>
      </c>
      <c r="C8" s="11"/>
    </row>
    <row r="9" spans="1:4" x14ac:dyDescent="0.2">
      <c r="A9" t="s">
        <v>19</v>
      </c>
      <c r="B9">
        <v>2</v>
      </c>
      <c r="C9" s="11"/>
    </row>
    <row r="10" spans="1:4" x14ac:dyDescent="0.2">
      <c r="A10" t="s">
        <v>16</v>
      </c>
      <c r="B10">
        <v>1</v>
      </c>
      <c r="C10" s="11"/>
    </row>
    <row r="11" spans="1:4" x14ac:dyDescent="0.2">
      <c r="A11" t="s">
        <v>18</v>
      </c>
      <c r="B11">
        <v>4</v>
      </c>
      <c r="C11" s="11"/>
    </row>
    <row r="19" spans="1:6" x14ac:dyDescent="0.2">
      <c r="A19" s="9" t="s">
        <v>41</v>
      </c>
    </row>
    <row r="20" spans="1:6" ht="25.5" x14ac:dyDescent="0.2">
      <c r="A20" s="46" t="s">
        <v>41</v>
      </c>
      <c r="B20" s="46" t="s">
        <v>42</v>
      </c>
      <c r="C20" s="46" t="s">
        <v>43</v>
      </c>
      <c r="D20" s="35" t="s">
        <v>78</v>
      </c>
    </row>
    <row r="21" spans="1:6" x14ac:dyDescent="0.2">
      <c r="A21" s="23">
        <v>5000</v>
      </c>
      <c r="B21" s="18">
        <v>6346</v>
      </c>
      <c r="C21" s="11"/>
      <c r="D21" s="23"/>
      <c r="F21" s="11"/>
    </row>
    <row r="22" spans="1:6" x14ac:dyDescent="0.2">
      <c r="A22" s="23">
        <v>1000</v>
      </c>
      <c r="B22" s="18">
        <v>998</v>
      </c>
      <c r="C22" s="11"/>
      <c r="D22" s="23"/>
      <c r="F22" s="23"/>
    </row>
    <row r="23" spans="1:6" x14ac:dyDescent="0.2">
      <c r="A23" s="23">
        <v>25000</v>
      </c>
      <c r="B23" s="18">
        <v>25000</v>
      </c>
      <c r="C23" s="11"/>
      <c r="D23" s="23"/>
    </row>
    <row r="24" spans="1:6" x14ac:dyDescent="0.2">
      <c r="A24" s="23">
        <v>6000</v>
      </c>
      <c r="B24" s="18">
        <v>7584</v>
      </c>
      <c r="C24" s="11"/>
      <c r="D24" s="23"/>
    </row>
    <row r="25" spans="1:6" x14ac:dyDescent="0.2">
      <c r="A25" s="23">
        <v>5000</v>
      </c>
      <c r="B25" s="18">
        <v>3584</v>
      </c>
      <c r="C25" s="11"/>
      <c r="D25" s="23"/>
    </row>
    <row r="34" spans="1:7" x14ac:dyDescent="0.2">
      <c r="A34" s="9" t="s">
        <v>45</v>
      </c>
    </row>
    <row r="35" spans="1:7" x14ac:dyDescent="0.2">
      <c r="A35" s="15" t="s">
        <v>11</v>
      </c>
      <c r="B35" s="15" t="s">
        <v>44</v>
      </c>
      <c r="C35" s="15" t="s">
        <v>45</v>
      </c>
    </row>
    <row r="36" spans="1:7" x14ac:dyDescent="0.2">
      <c r="A36" t="s">
        <v>14</v>
      </c>
      <c r="B36" t="s">
        <v>46</v>
      </c>
      <c r="C36" s="23"/>
      <c r="F36" s="11"/>
    </row>
    <row r="37" spans="1:7" x14ac:dyDescent="0.2">
      <c r="A37" t="s">
        <v>15</v>
      </c>
      <c r="B37" t="s">
        <v>47</v>
      </c>
      <c r="C37" s="23"/>
    </row>
    <row r="38" spans="1:7" x14ac:dyDescent="0.2">
      <c r="A38" t="s">
        <v>17</v>
      </c>
      <c r="B38" t="s">
        <v>49</v>
      </c>
      <c r="C38" s="23"/>
    </row>
    <row r="39" spans="1:7" x14ac:dyDescent="0.2">
      <c r="A39" t="s">
        <v>19</v>
      </c>
      <c r="B39" t="s">
        <v>46</v>
      </c>
      <c r="C39" s="23"/>
    </row>
    <row r="40" spans="1:7" x14ac:dyDescent="0.2">
      <c r="A40" t="s">
        <v>16</v>
      </c>
      <c r="B40" t="s">
        <v>50</v>
      </c>
      <c r="C40" s="23"/>
    </row>
    <row r="41" spans="1:7" x14ac:dyDescent="0.2">
      <c r="A41" t="s">
        <v>18</v>
      </c>
      <c r="B41" t="s">
        <v>46</v>
      </c>
      <c r="C41" s="23"/>
    </row>
    <row r="46" spans="1:7" x14ac:dyDescent="0.2">
      <c r="A46" s="9" t="s">
        <v>79</v>
      </c>
    </row>
    <row r="47" spans="1:7" x14ac:dyDescent="0.2">
      <c r="A47" s="15" t="s">
        <v>11</v>
      </c>
      <c r="B47" s="15" t="s">
        <v>44</v>
      </c>
      <c r="C47" s="15" t="s">
        <v>68</v>
      </c>
      <c r="D47" s="15" t="s">
        <v>45</v>
      </c>
      <c r="E47" s="26"/>
      <c r="F47" s="26"/>
      <c r="G47" s="26"/>
    </row>
    <row r="48" spans="1:7" x14ac:dyDescent="0.2">
      <c r="A48" t="s">
        <v>14</v>
      </c>
      <c r="B48" t="s">
        <v>49</v>
      </c>
      <c r="C48">
        <v>1</v>
      </c>
      <c r="D48" s="11"/>
      <c r="E48" s="80" t="s">
        <v>100</v>
      </c>
    </row>
    <row r="49" spans="1:6" x14ac:dyDescent="0.2">
      <c r="A49" t="s">
        <v>15</v>
      </c>
      <c r="B49" t="s">
        <v>47</v>
      </c>
      <c r="C49">
        <v>2</v>
      </c>
      <c r="D49" s="11"/>
    </row>
    <row r="50" spans="1:6" x14ac:dyDescent="0.2">
      <c r="A50" t="s">
        <v>17</v>
      </c>
      <c r="B50" t="s">
        <v>54</v>
      </c>
      <c r="C50">
        <v>1</v>
      </c>
      <c r="D50" s="11"/>
    </row>
    <row r="51" spans="1:6" x14ac:dyDescent="0.2">
      <c r="A51" t="s">
        <v>19</v>
      </c>
      <c r="B51" t="s">
        <v>55</v>
      </c>
      <c r="C51">
        <v>2</v>
      </c>
      <c r="D51" s="11"/>
    </row>
    <row r="52" spans="1:6" x14ac:dyDescent="0.2">
      <c r="A52" t="s">
        <v>16</v>
      </c>
      <c r="B52" t="s">
        <v>50</v>
      </c>
      <c r="C52">
        <v>1</v>
      </c>
      <c r="D52" s="11"/>
    </row>
    <row r="53" spans="1:6" x14ac:dyDescent="0.2">
      <c r="A53" t="s">
        <v>18</v>
      </c>
      <c r="B53" t="s">
        <v>46</v>
      </c>
      <c r="C53">
        <v>2</v>
      </c>
      <c r="D53" s="11"/>
    </row>
    <row r="59" spans="1:6" x14ac:dyDescent="0.2">
      <c r="A59" s="11"/>
    </row>
    <row r="61" spans="1:6" x14ac:dyDescent="0.2">
      <c r="A61" s="185" t="s">
        <v>25</v>
      </c>
      <c r="B61" s="185"/>
      <c r="C61" s="185"/>
    </row>
    <row r="62" spans="1:6" x14ac:dyDescent="0.2">
      <c r="A62" s="15" t="s">
        <v>26</v>
      </c>
      <c r="B62" s="15" t="s">
        <v>27</v>
      </c>
      <c r="C62" s="15" t="s">
        <v>28</v>
      </c>
    </row>
    <row r="63" spans="1:6" x14ac:dyDescent="0.2">
      <c r="A63">
        <v>1</v>
      </c>
      <c r="B63">
        <v>5</v>
      </c>
      <c r="C63" s="24">
        <f>A63/B63</f>
        <v>0.2</v>
      </c>
      <c r="F63" s="24"/>
    </row>
    <row r="64" spans="1:6" x14ac:dyDescent="0.2">
      <c r="A64">
        <v>10</v>
      </c>
      <c r="B64">
        <v>30</v>
      </c>
      <c r="C64" s="24">
        <f t="shared" ref="C64:C66" si="0">A64/B64</f>
        <v>0.33333333333333331</v>
      </c>
    </row>
    <row r="65" spans="1:6" x14ac:dyDescent="0.2">
      <c r="A65">
        <v>20</v>
      </c>
      <c r="B65">
        <v>0</v>
      </c>
      <c r="C65" s="24" t="e">
        <f t="shared" si="0"/>
        <v>#DIV/0!</v>
      </c>
    </row>
    <row r="66" spans="1:6" x14ac:dyDescent="0.2">
      <c r="A66">
        <v>50</v>
      </c>
      <c r="B66">
        <v>100</v>
      </c>
      <c r="C66" s="24">
        <f t="shared" si="0"/>
        <v>0.5</v>
      </c>
    </row>
    <row r="67" spans="1:6" x14ac:dyDescent="0.2">
      <c r="C67" s="17"/>
    </row>
    <row r="73" spans="1:6" x14ac:dyDescent="0.2">
      <c r="A73" s="185" t="s">
        <v>20</v>
      </c>
      <c r="B73" s="185"/>
      <c r="C73" s="185"/>
    </row>
    <row r="74" spans="1:6" x14ac:dyDescent="0.2">
      <c r="A74" s="15" t="s">
        <v>24</v>
      </c>
      <c r="B74" s="15" t="s">
        <v>21</v>
      </c>
      <c r="C74" s="15" t="s">
        <v>22</v>
      </c>
    </row>
    <row r="75" spans="1:6" x14ac:dyDescent="0.2">
      <c r="A75" t="s">
        <v>23</v>
      </c>
      <c r="B75">
        <v>100</v>
      </c>
      <c r="C75">
        <f>B75</f>
        <v>100</v>
      </c>
    </row>
    <row r="76" spans="1:6" x14ac:dyDescent="0.2">
      <c r="A76" s="14">
        <v>42370</v>
      </c>
      <c r="B76">
        <v>500</v>
      </c>
      <c r="C76" s="11">
        <f>+B76+C75</f>
        <v>600</v>
      </c>
      <c r="F76" s="11"/>
    </row>
    <row r="77" spans="1:6" x14ac:dyDescent="0.2">
      <c r="A77" s="14">
        <v>42371</v>
      </c>
      <c r="B77">
        <v>100</v>
      </c>
      <c r="C77" s="11">
        <f t="shared" ref="C77:C85" si="1">+B77+C76</f>
        <v>700</v>
      </c>
    </row>
    <row r="78" spans="1:6" x14ac:dyDescent="0.2">
      <c r="A78" s="14">
        <v>42372</v>
      </c>
      <c r="B78">
        <v>600</v>
      </c>
      <c r="C78" s="11">
        <f t="shared" si="1"/>
        <v>1300</v>
      </c>
    </row>
    <row r="79" spans="1:6" x14ac:dyDescent="0.2">
      <c r="A79" s="14">
        <v>42373</v>
      </c>
      <c r="B79">
        <v>48</v>
      </c>
      <c r="C79" s="11">
        <f t="shared" si="1"/>
        <v>1348</v>
      </c>
    </row>
    <row r="80" spans="1:6" x14ac:dyDescent="0.2">
      <c r="A80" s="14">
        <v>42374</v>
      </c>
      <c r="B80">
        <v>65</v>
      </c>
      <c r="C80" s="11">
        <f t="shared" si="1"/>
        <v>1413</v>
      </c>
    </row>
    <row r="81" spans="1:3" x14ac:dyDescent="0.2">
      <c r="A81" s="14">
        <v>42375</v>
      </c>
      <c r="C81" s="11">
        <f t="shared" si="1"/>
        <v>1413</v>
      </c>
    </row>
    <row r="82" spans="1:3" x14ac:dyDescent="0.2">
      <c r="A82" s="14">
        <v>42376</v>
      </c>
      <c r="C82" s="11">
        <f t="shared" si="1"/>
        <v>1413</v>
      </c>
    </row>
    <row r="83" spans="1:3" x14ac:dyDescent="0.2">
      <c r="A83" s="14">
        <v>42377</v>
      </c>
      <c r="C83" s="11">
        <f t="shared" si="1"/>
        <v>1413</v>
      </c>
    </row>
    <row r="84" spans="1:3" x14ac:dyDescent="0.2">
      <c r="A84" s="14">
        <v>42378</v>
      </c>
      <c r="C84" s="11">
        <f t="shared" si="1"/>
        <v>1413</v>
      </c>
    </row>
    <row r="85" spans="1:3" x14ac:dyDescent="0.2">
      <c r="A85" s="14">
        <v>42379</v>
      </c>
      <c r="C85" s="11">
        <f t="shared" si="1"/>
        <v>1413</v>
      </c>
    </row>
    <row r="94" spans="1:3" x14ac:dyDescent="0.2">
      <c r="A94" s="9" t="s">
        <v>56</v>
      </c>
    </row>
    <row r="95" spans="1:3" ht="25.5" x14ac:dyDescent="0.2">
      <c r="A95" s="31" t="s">
        <v>57</v>
      </c>
      <c r="B95" s="32" t="s">
        <v>66</v>
      </c>
    </row>
    <row r="96" spans="1:3" x14ac:dyDescent="0.2">
      <c r="A96" s="25" t="s">
        <v>8</v>
      </c>
      <c r="B96" s="33">
        <v>500</v>
      </c>
    </row>
    <row r="97" spans="1:5" x14ac:dyDescent="0.2">
      <c r="A97" s="21" t="s">
        <v>9</v>
      </c>
      <c r="B97" s="34">
        <v>100</v>
      </c>
    </row>
    <row r="99" spans="1:5" x14ac:dyDescent="0.2">
      <c r="A99" s="42"/>
      <c r="B99" s="42" t="s">
        <v>72</v>
      </c>
      <c r="C99" s="183" t="s">
        <v>56</v>
      </c>
      <c r="D99" s="184"/>
      <c r="E99" s="42" t="s">
        <v>70</v>
      </c>
    </row>
    <row r="100" spans="1:5" x14ac:dyDescent="0.2">
      <c r="A100" s="43" t="s">
        <v>58</v>
      </c>
      <c r="B100" s="43" t="s">
        <v>68</v>
      </c>
      <c r="C100" s="44" t="s">
        <v>42</v>
      </c>
      <c r="D100" s="44" t="s">
        <v>69</v>
      </c>
      <c r="E100" s="43" t="s">
        <v>71</v>
      </c>
    </row>
    <row r="101" spans="1:5" x14ac:dyDescent="0.2">
      <c r="A101" t="s">
        <v>59</v>
      </c>
      <c r="B101" t="s">
        <v>8</v>
      </c>
      <c r="C101" s="38">
        <v>100</v>
      </c>
      <c r="D101" s="39"/>
      <c r="E101" s="11"/>
    </row>
    <row r="102" spans="1:5" x14ac:dyDescent="0.2">
      <c r="A102" t="s">
        <v>60</v>
      </c>
      <c r="B102" t="s">
        <v>8</v>
      </c>
      <c r="C102" s="38">
        <v>500</v>
      </c>
      <c r="D102" s="39"/>
      <c r="E102" s="11"/>
    </row>
    <row r="103" spans="1:5" x14ac:dyDescent="0.2">
      <c r="A103" t="s">
        <v>61</v>
      </c>
      <c r="B103" t="s">
        <v>9</v>
      </c>
      <c r="C103" s="38">
        <v>150</v>
      </c>
      <c r="D103" s="39"/>
      <c r="E103" s="11"/>
    </row>
    <row r="104" spans="1:5" x14ac:dyDescent="0.2">
      <c r="A104" t="s">
        <v>62</v>
      </c>
      <c r="B104" t="s">
        <v>8</v>
      </c>
      <c r="C104" s="38">
        <v>52</v>
      </c>
      <c r="D104" s="39"/>
      <c r="E104" s="11"/>
    </row>
    <row r="105" spans="1:5" x14ac:dyDescent="0.2">
      <c r="A105" t="s">
        <v>63</v>
      </c>
      <c r="B105" t="s">
        <v>9</v>
      </c>
      <c r="C105" s="38">
        <v>33</v>
      </c>
      <c r="D105" s="39"/>
      <c r="E105" s="11"/>
    </row>
    <row r="106" spans="1:5" x14ac:dyDescent="0.2">
      <c r="A106" t="s">
        <v>64</v>
      </c>
      <c r="B106" t="s">
        <v>9</v>
      </c>
      <c r="C106" s="38">
        <v>68</v>
      </c>
      <c r="D106" s="39"/>
      <c r="E106" s="11"/>
    </row>
    <row r="107" spans="1:5" x14ac:dyDescent="0.2">
      <c r="A107" t="s">
        <v>65</v>
      </c>
      <c r="B107" t="s">
        <v>8</v>
      </c>
      <c r="C107" s="38">
        <v>450</v>
      </c>
      <c r="D107" s="39"/>
      <c r="E107" s="11"/>
    </row>
    <row r="113" spans="1:8" x14ac:dyDescent="0.2">
      <c r="A113" s="39"/>
    </row>
    <row r="114" spans="1:8" ht="14.25" x14ac:dyDescent="0.2">
      <c r="A114" s="9" t="s">
        <v>149</v>
      </c>
      <c r="H114" s="81"/>
    </row>
    <row r="115" spans="1:8" x14ac:dyDescent="0.2">
      <c r="A115" s="15" t="s">
        <v>93</v>
      </c>
      <c r="B115" s="15" t="s">
        <v>31</v>
      </c>
      <c r="C115" s="15" t="s">
        <v>149</v>
      </c>
    </row>
    <row r="116" spans="1:8" x14ac:dyDescent="0.2">
      <c r="A116" t="s">
        <v>8</v>
      </c>
      <c r="B116" s="18">
        <v>500</v>
      </c>
      <c r="C116" s="18"/>
    </row>
    <row r="117" spans="1:8" x14ac:dyDescent="0.2">
      <c r="A117" t="s">
        <v>9</v>
      </c>
      <c r="B117" s="18">
        <v>700</v>
      </c>
      <c r="C117" s="18"/>
    </row>
    <row r="118" spans="1:8" x14ac:dyDescent="0.2">
      <c r="A118" t="s">
        <v>150</v>
      </c>
      <c r="B118" s="18">
        <v>2000</v>
      </c>
      <c r="C118" s="18"/>
    </row>
    <row r="119" spans="1:8" x14ac:dyDescent="0.2">
      <c r="A119" t="s">
        <v>151</v>
      </c>
      <c r="B119" s="18">
        <v>1500</v>
      </c>
      <c r="C119" s="18"/>
    </row>
    <row r="120" spans="1:8" x14ac:dyDescent="0.2">
      <c r="A120" t="s">
        <v>152</v>
      </c>
      <c r="B120" s="18">
        <v>1300</v>
      </c>
      <c r="C120" s="18"/>
    </row>
    <row r="121" spans="1:8" x14ac:dyDescent="0.2">
      <c r="A121" t="s">
        <v>153</v>
      </c>
      <c r="B121" s="18">
        <v>100</v>
      </c>
      <c r="C121" s="18"/>
    </row>
    <row r="122" spans="1:8" x14ac:dyDescent="0.2">
      <c r="A122" t="s">
        <v>154</v>
      </c>
      <c r="B122" s="18">
        <v>30</v>
      </c>
      <c r="C122" s="18"/>
    </row>
    <row r="129" spans="1:4" x14ac:dyDescent="0.2">
      <c r="A129" s="9" t="s">
        <v>155</v>
      </c>
    </row>
    <row r="130" spans="1:4" ht="25.5" x14ac:dyDescent="0.2">
      <c r="A130" s="15" t="s">
        <v>156</v>
      </c>
      <c r="B130" s="30" t="s">
        <v>157</v>
      </c>
      <c r="C130" s="15" t="s">
        <v>95</v>
      </c>
      <c r="D130" s="15" t="s">
        <v>155</v>
      </c>
    </row>
    <row r="131" spans="1:4" x14ac:dyDescent="0.2">
      <c r="A131" t="s">
        <v>8</v>
      </c>
      <c r="B131">
        <v>7</v>
      </c>
      <c r="C131" s="18">
        <v>500</v>
      </c>
      <c r="D131" s="18"/>
    </row>
    <row r="132" spans="1:4" x14ac:dyDescent="0.2">
      <c r="A132" t="s">
        <v>9</v>
      </c>
      <c r="B132">
        <v>14</v>
      </c>
      <c r="C132" s="18">
        <v>700</v>
      </c>
      <c r="D132" s="18"/>
    </row>
    <row r="133" spans="1:4" x14ac:dyDescent="0.2">
      <c r="A133" t="s">
        <v>150</v>
      </c>
      <c r="B133">
        <v>16</v>
      </c>
      <c r="C133" s="18">
        <v>2000</v>
      </c>
      <c r="D133" s="18"/>
    </row>
    <row r="134" spans="1:4" x14ac:dyDescent="0.2">
      <c r="A134" t="s">
        <v>151</v>
      </c>
      <c r="B134">
        <v>18</v>
      </c>
      <c r="C134" s="18">
        <v>1500</v>
      </c>
      <c r="D134" s="18"/>
    </row>
    <row r="135" spans="1:4" x14ac:dyDescent="0.2">
      <c r="A135" t="s">
        <v>152</v>
      </c>
      <c r="B135">
        <v>20</v>
      </c>
      <c r="C135" s="18">
        <v>1300</v>
      </c>
      <c r="D135" s="18"/>
    </row>
    <row r="136" spans="1:4" x14ac:dyDescent="0.2">
      <c r="A136" t="s">
        <v>153</v>
      </c>
      <c r="B136">
        <v>30</v>
      </c>
      <c r="C136" s="18">
        <v>100</v>
      </c>
      <c r="D136" s="18"/>
    </row>
    <row r="137" spans="1:4" x14ac:dyDescent="0.2">
      <c r="A137" t="s">
        <v>154</v>
      </c>
      <c r="B137">
        <v>40</v>
      </c>
      <c r="C137" s="18">
        <v>30</v>
      </c>
      <c r="D137" s="18"/>
    </row>
  </sheetData>
  <sheetProtection formatCells="0" formatColumns="0" formatRows="0" insertColumns="0" insertRows="0" insertHyperlinks="0" deleteColumns="0" deleteRows="0" sort="0" autoFilter="0" pivotTables="0"/>
  <mergeCells count="3">
    <mergeCell ref="C99:D99"/>
    <mergeCell ref="A61:C61"/>
    <mergeCell ref="A73:C73"/>
  </mergeCells>
  <pageMargins left="0.23622047244094491" right="0.23622047244094491" top="0.74803149606299213" bottom="0.74803149606299213" header="0.31496062992125984" footer="0.31496062992125984"/>
  <pageSetup paperSize="9" fitToHeight="0" orientation="landscape" r:id="rId1"/>
  <headerFooter>
    <oddHeader>&amp;C&amp;20&amp;A</oddHeader>
    <oddFooter>&amp;L&amp;Z
&amp;F&amp;A&amp;CSeite &amp;P von &amp;N&amp;R&amp;D</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outlinePr showOutlineSymbols="0"/>
    <pageSetUpPr fitToPage="1"/>
  </sheetPr>
  <dimension ref="A1:J41"/>
  <sheetViews>
    <sheetView showOutlineSymbols="0" zoomScaleNormal="100" zoomScaleSheetLayoutView="115" zoomScalePageLayoutView="70" workbookViewId="0">
      <pane xSplit="1" ySplit="2" topLeftCell="B3" activePane="bottomRight" state="frozen"/>
      <selection activeCell="B3" sqref="B3"/>
      <selection pane="topRight" activeCell="B3" sqref="B3"/>
      <selection pane="bottomLeft" activeCell="B3" sqref="B3"/>
      <selection pane="bottomRight" activeCell="I49" sqref="I49"/>
    </sheetView>
  </sheetViews>
  <sheetFormatPr baseColWidth="10" defaultRowHeight="12.75" outlineLevelCol="1" x14ac:dyDescent="0.2"/>
  <cols>
    <col min="1" max="1" width="10.140625" style="1" hidden="1" customWidth="1" outlineLevel="1"/>
    <col min="2" max="2" width="13.28515625" bestFit="1" customWidth="1" collapsed="1"/>
    <col min="3" max="4" width="11.7109375" bestFit="1" customWidth="1"/>
    <col min="5" max="6" width="3.28515625" customWidth="1"/>
    <col min="7" max="10" width="3.28515625" bestFit="1" customWidth="1"/>
  </cols>
  <sheetData>
    <row r="1" spans="1:10" ht="15.75" x14ac:dyDescent="0.2">
      <c r="A1" s="5" t="s">
        <v>1</v>
      </c>
      <c r="B1" s="186" t="s">
        <v>177</v>
      </c>
      <c r="C1" s="186"/>
      <c r="D1" s="186"/>
      <c r="E1" s="186"/>
    </row>
    <row r="2" spans="1:10" ht="15.75" x14ac:dyDescent="0.2">
      <c r="A2" s="8"/>
      <c r="B2" s="186" t="s">
        <v>169</v>
      </c>
      <c r="C2" s="186"/>
      <c r="D2" s="186"/>
      <c r="E2" s="186"/>
    </row>
    <row r="3" spans="1:10" x14ac:dyDescent="0.2">
      <c r="A3"/>
      <c r="C3" s="53"/>
    </row>
    <row r="4" spans="1:10" x14ac:dyDescent="0.2">
      <c r="A4" s="1" t="s">
        <v>0</v>
      </c>
      <c r="B4" s="185" t="s">
        <v>186</v>
      </c>
      <c r="C4" s="185"/>
    </row>
    <row r="5" spans="1:10" ht="61.5" x14ac:dyDescent="0.2">
      <c r="B5" s="61"/>
      <c r="D5" s="94" t="s">
        <v>24</v>
      </c>
      <c r="E5" s="91" t="s">
        <v>112</v>
      </c>
      <c r="F5" s="92" t="s">
        <v>111</v>
      </c>
      <c r="G5" s="92" t="s">
        <v>113</v>
      </c>
      <c r="H5" s="92" t="s">
        <v>114</v>
      </c>
      <c r="I5" s="92" t="s">
        <v>115</v>
      </c>
      <c r="J5" s="93" t="s">
        <v>116</v>
      </c>
    </row>
    <row r="6" spans="1:10" x14ac:dyDescent="0.2">
      <c r="B6" s="61"/>
      <c r="C6" s="61"/>
      <c r="D6" s="95">
        <v>1</v>
      </c>
      <c r="E6" s="100" t="s">
        <v>180</v>
      </c>
      <c r="F6" s="101"/>
      <c r="G6" s="101"/>
      <c r="H6" s="101"/>
      <c r="I6" s="101"/>
      <c r="J6" s="102"/>
    </row>
    <row r="7" spans="1:10" x14ac:dyDescent="0.2">
      <c r="B7" s="61"/>
      <c r="C7" s="61"/>
      <c r="D7" s="95">
        <v>2</v>
      </c>
      <c r="E7" s="103" t="s">
        <v>180</v>
      </c>
      <c r="F7" s="104"/>
      <c r="G7" s="104" t="s">
        <v>180</v>
      </c>
      <c r="H7" s="104"/>
      <c r="I7" s="104"/>
      <c r="J7" s="105" t="s">
        <v>180</v>
      </c>
    </row>
    <row r="8" spans="1:10" x14ac:dyDescent="0.2">
      <c r="D8" s="95">
        <v>3</v>
      </c>
      <c r="E8" s="103" t="s">
        <v>180</v>
      </c>
      <c r="F8" s="104"/>
      <c r="G8" s="104" t="s">
        <v>180</v>
      </c>
      <c r="H8" s="104"/>
      <c r="I8" s="104"/>
      <c r="J8" s="105"/>
    </row>
    <row r="9" spans="1:10" x14ac:dyDescent="0.2">
      <c r="D9" s="95">
        <v>4</v>
      </c>
      <c r="E9" s="103" t="s">
        <v>180</v>
      </c>
      <c r="F9" s="104"/>
      <c r="G9" s="104"/>
      <c r="H9" s="104"/>
      <c r="I9" s="104"/>
      <c r="J9" s="105"/>
    </row>
    <row r="10" spans="1:10" x14ac:dyDescent="0.2">
      <c r="D10" s="95">
        <v>5</v>
      </c>
      <c r="E10" s="103" t="s">
        <v>180</v>
      </c>
      <c r="F10" s="104"/>
      <c r="G10" s="104"/>
      <c r="H10" s="104"/>
      <c r="I10" s="104" t="s">
        <v>181</v>
      </c>
      <c r="J10" s="105"/>
    </row>
    <row r="11" spans="1:10" x14ac:dyDescent="0.2">
      <c r="D11" s="95">
        <v>6</v>
      </c>
      <c r="E11" s="103" t="s">
        <v>180</v>
      </c>
      <c r="F11" s="104"/>
      <c r="G11" s="104"/>
      <c r="H11" s="104"/>
      <c r="I11" s="104"/>
      <c r="J11" s="105" t="s">
        <v>181</v>
      </c>
    </row>
    <row r="12" spans="1:10" x14ac:dyDescent="0.2">
      <c r="D12" s="95">
        <v>7</v>
      </c>
      <c r="E12" s="103"/>
      <c r="F12" s="104"/>
      <c r="G12" s="104"/>
      <c r="H12" s="104"/>
      <c r="I12" s="104"/>
      <c r="J12" s="105"/>
    </row>
    <row r="13" spans="1:10" x14ac:dyDescent="0.2">
      <c r="D13" s="95">
        <v>8</v>
      </c>
      <c r="E13" s="103"/>
      <c r="F13" s="104"/>
      <c r="G13" s="104"/>
      <c r="H13" s="104"/>
      <c r="I13" s="104"/>
      <c r="J13" s="105" t="s">
        <v>181</v>
      </c>
    </row>
    <row r="14" spans="1:10" x14ac:dyDescent="0.2">
      <c r="D14" s="95">
        <v>9</v>
      </c>
      <c r="E14" s="103" t="s">
        <v>181</v>
      </c>
      <c r="F14" s="104"/>
      <c r="G14" s="104"/>
      <c r="H14" s="104"/>
      <c r="I14" s="104"/>
      <c r="J14" s="105" t="s">
        <v>181</v>
      </c>
    </row>
    <row r="15" spans="1:10" x14ac:dyDescent="0.2">
      <c r="D15" s="96">
        <v>10</v>
      </c>
      <c r="E15" s="106" t="s">
        <v>181</v>
      </c>
      <c r="F15" s="107"/>
      <c r="G15" s="107"/>
      <c r="H15" s="107"/>
      <c r="I15" s="107"/>
      <c r="J15" s="108"/>
    </row>
    <row r="17" spans="1:10" x14ac:dyDescent="0.2">
      <c r="C17" s="86" t="s">
        <v>178</v>
      </c>
      <c r="D17" s="97" t="s">
        <v>180</v>
      </c>
      <c r="E17" s="86">
        <f>COUNTIFS(E$6:E$15,$D17)</f>
        <v>6</v>
      </c>
      <c r="F17" s="90">
        <f t="shared" ref="F17:J18" si="0">COUNTIFS(F$6:F$15,$D17)</f>
        <v>0</v>
      </c>
      <c r="G17" s="90">
        <f t="shared" si="0"/>
        <v>2</v>
      </c>
      <c r="H17" s="90">
        <f t="shared" si="0"/>
        <v>0</v>
      </c>
      <c r="I17" s="90">
        <f t="shared" si="0"/>
        <v>0</v>
      </c>
      <c r="J17" s="84">
        <f t="shared" si="0"/>
        <v>1</v>
      </c>
    </row>
    <row r="18" spans="1:10" x14ac:dyDescent="0.2">
      <c r="C18" s="83" t="s">
        <v>179</v>
      </c>
      <c r="D18" s="72" t="s">
        <v>181</v>
      </c>
      <c r="E18" s="83">
        <f>COUNTIFS(E$6:E$15,$D18)</f>
        <v>2</v>
      </c>
      <c r="F18" s="98">
        <f t="shared" si="0"/>
        <v>0</v>
      </c>
      <c r="G18" s="98">
        <f t="shared" si="0"/>
        <v>0</v>
      </c>
      <c r="H18" s="98">
        <f t="shared" si="0"/>
        <v>0</v>
      </c>
      <c r="I18" s="98">
        <f t="shared" si="0"/>
        <v>1</v>
      </c>
      <c r="J18" s="99">
        <f t="shared" si="0"/>
        <v>3</v>
      </c>
    </row>
    <row r="21" spans="1:10" x14ac:dyDescent="0.2">
      <c r="A21" s="1" t="s">
        <v>0</v>
      </c>
      <c r="B21" s="185" t="s">
        <v>176</v>
      </c>
      <c r="C21" s="185"/>
    </row>
    <row r="22" spans="1:10" x14ac:dyDescent="0.2">
      <c r="B22" s="66" t="s">
        <v>11</v>
      </c>
      <c r="C22" s="68" t="s">
        <v>68</v>
      </c>
      <c r="D22" s="68" t="s">
        <v>171</v>
      </c>
    </row>
    <row r="23" spans="1:10" x14ac:dyDescent="0.2">
      <c r="B23" s="61" t="s">
        <v>112</v>
      </c>
      <c r="C23" s="77">
        <v>1</v>
      </c>
      <c r="D23" s="77" t="s">
        <v>46</v>
      </c>
    </row>
    <row r="24" spans="1:10" x14ac:dyDescent="0.2">
      <c r="B24" s="61" t="s">
        <v>111</v>
      </c>
      <c r="C24" s="77">
        <v>1</v>
      </c>
      <c r="D24" s="77" t="s">
        <v>46</v>
      </c>
    </row>
    <row r="25" spans="1:10" x14ac:dyDescent="0.2">
      <c r="B25" s="61" t="s">
        <v>113</v>
      </c>
      <c r="C25" s="77">
        <v>1</v>
      </c>
      <c r="D25" s="77" t="s">
        <v>54</v>
      </c>
    </row>
    <row r="26" spans="1:10" x14ac:dyDescent="0.2">
      <c r="B26" s="61" t="s">
        <v>114</v>
      </c>
      <c r="C26" s="77">
        <v>1</v>
      </c>
      <c r="D26" s="77" t="s">
        <v>47</v>
      </c>
    </row>
    <row r="27" spans="1:10" x14ac:dyDescent="0.2">
      <c r="B27" s="61" t="s">
        <v>115</v>
      </c>
      <c r="C27" s="77">
        <v>2</v>
      </c>
      <c r="D27" s="77" t="s">
        <v>47</v>
      </c>
    </row>
    <row r="28" spans="1:10" x14ac:dyDescent="0.2">
      <c r="B28" s="61" t="s">
        <v>116</v>
      </c>
      <c r="C28" s="77">
        <v>2</v>
      </c>
      <c r="D28" s="77" t="s">
        <v>50</v>
      </c>
    </row>
    <row r="29" spans="1:10" x14ac:dyDescent="0.2">
      <c r="B29" s="61"/>
      <c r="C29" s="88" t="s">
        <v>173</v>
      </c>
      <c r="D29" s="89" t="s">
        <v>175</v>
      </c>
    </row>
    <row r="30" spans="1:10" x14ac:dyDescent="0.2">
      <c r="B30" s="85" t="s">
        <v>170</v>
      </c>
      <c r="C30" s="83">
        <f>COUNTIF($C$23:$C$28,1)</f>
        <v>4</v>
      </c>
      <c r="D30" s="72">
        <f>COUNTIF($C$23:$C$28,2)</f>
        <v>2</v>
      </c>
      <c r="E30" t="s">
        <v>177</v>
      </c>
    </row>
    <row r="31" spans="1:10" x14ac:dyDescent="0.2">
      <c r="B31" s="61"/>
      <c r="C31" s="88" t="s">
        <v>173</v>
      </c>
      <c r="D31" s="89" t="s">
        <v>175</v>
      </c>
    </row>
    <row r="32" spans="1:10" x14ac:dyDescent="0.2">
      <c r="B32" s="87" t="s">
        <v>172</v>
      </c>
      <c r="C32" s="86">
        <f>COUNTIFS($C$23:$C$28,1,$D$23:$D$28,"??")</f>
        <v>3</v>
      </c>
      <c r="D32" s="84">
        <f>COUNTIFS($C$23:$C$28,2,$D$23:$D$28,"j*")</f>
        <v>0</v>
      </c>
      <c r="E32" t="s">
        <v>169</v>
      </c>
    </row>
    <row r="33" spans="2:4" x14ac:dyDescent="0.2">
      <c r="B33" s="76" t="s">
        <v>174</v>
      </c>
      <c r="C33" s="21">
        <f>COUNTIFS($C$23:$C$28,1,$D$23:$D$28,"????")</f>
        <v>1</v>
      </c>
      <c r="D33" s="34">
        <f>COUNTIFS($C$23:$C$28,2,$D$23:$D$28,"*n")</f>
        <v>2</v>
      </c>
    </row>
    <row r="38" spans="2:4" x14ac:dyDescent="0.2">
      <c r="B38" s="61"/>
    </row>
    <row r="39" spans="2:4" x14ac:dyDescent="0.2">
      <c r="B39" s="61"/>
    </row>
    <row r="40" spans="2:4" x14ac:dyDescent="0.2">
      <c r="B40" s="61"/>
    </row>
    <row r="41" spans="2:4" x14ac:dyDescent="0.2">
      <c r="B41" s="61"/>
      <c r="C41" s="61"/>
    </row>
  </sheetData>
  <sheetProtection formatCells="0" formatColumns="0" formatRows="0" insertColumns="0" insertRows="0" insertHyperlinks="0" deleteColumns="0" deleteRows="0" sort="0" autoFilter="0" pivotTables="0"/>
  <mergeCells count="4">
    <mergeCell ref="B1:E1"/>
    <mergeCell ref="B21:C21"/>
    <mergeCell ref="B2:E2"/>
    <mergeCell ref="B4:C4"/>
  </mergeCells>
  <pageMargins left="0.23622047244094491" right="0.23622047244094491" top="0.74803149606299213" bottom="0.74803149606299213" header="0.31496062992125984" footer="0.31496062992125984"/>
  <pageSetup paperSize="9" fitToHeight="0" orientation="landscape" r:id="rId1"/>
  <headerFooter>
    <oddHeader>&amp;C&amp;20&amp;A</oddHeader>
    <oddFooter>&amp;L&amp;Z
&amp;F&amp;A&amp;CSeite &amp;P von &amp;N&amp;R&amp;D</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F50"/>
  <sheetViews>
    <sheetView showGridLines="0" zoomScaleNormal="100" zoomScaleSheetLayoutView="115" zoomScalePageLayoutView="70" workbookViewId="0">
      <pane ySplit="2" topLeftCell="A3" activePane="bottomLeft" state="frozen"/>
      <selection pane="bottomLeft" sqref="A1:D1"/>
    </sheetView>
  </sheetViews>
  <sheetFormatPr baseColWidth="10" defaultRowHeight="12.75" x14ac:dyDescent="0.2"/>
  <cols>
    <col min="1" max="1" width="11.7109375" bestFit="1" customWidth="1"/>
    <col min="2" max="2" width="11.85546875" bestFit="1" customWidth="1"/>
    <col min="3" max="3" width="13.28515625" bestFit="1" customWidth="1"/>
    <col min="4" max="4" width="7.5703125" bestFit="1" customWidth="1"/>
    <col min="5" max="5" width="6.7109375" bestFit="1" customWidth="1"/>
    <col min="6" max="7" width="9.140625" bestFit="1" customWidth="1"/>
    <col min="8" max="9" width="3.28515625" bestFit="1" customWidth="1"/>
  </cols>
  <sheetData>
    <row r="1" spans="1:6" ht="15.75" x14ac:dyDescent="0.2">
      <c r="A1" s="186" t="s">
        <v>188</v>
      </c>
      <c r="B1" s="186"/>
      <c r="C1" s="186"/>
      <c r="D1" s="186"/>
    </row>
    <row r="2" spans="1:6" ht="15.75" x14ac:dyDescent="0.2">
      <c r="A2" s="186" t="s">
        <v>189</v>
      </c>
      <c r="B2" s="186"/>
      <c r="C2" s="186"/>
      <c r="D2" s="186"/>
    </row>
    <row r="3" spans="1:6" x14ac:dyDescent="0.2">
      <c r="B3" s="53"/>
    </row>
    <row r="4" spans="1:6" x14ac:dyDescent="0.2">
      <c r="A4" s="185" t="s">
        <v>206</v>
      </c>
      <c r="B4" s="185"/>
    </row>
    <row r="5" spans="1:6" x14ac:dyDescent="0.2">
      <c r="A5" s="113" t="s">
        <v>11</v>
      </c>
      <c r="B5" s="73" t="s">
        <v>202</v>
      </c>
      <c r="C5" s="74" t="s">
        <v>31</v>
      </c>
      <c r="E5" s="69" t="s">
        <v>202</v>
      </c>
      <c r="F5" s="70" t="s">
        <v>31</v>
      </c>
    </row>
    <row r="6" spans="1:6" x14ac:dyDescent="0.2">
      <c r="A6" s="114" t="s">
        <v>112</v>
      </c>
      <c r="B6" s="115" t="s">
        <v>203</v>
      </c>
      <c r="C6" s="116">
        <v>500000</v>
      </c>
      <c r="E6" s="158" t="s">
        <v>203</v>
      </c>
      <c r="F6" s="120"/>
    </row>
    <row r="7" spans="1:6" x14ac:dyDescent="0.2">
      <c r="A7" s="114" t="s">
        <v>111</v>
      </c>
      <c r="B7" s="115" t="s">
        <v>205</v>
      </c>
      <c r="C7" s="116">
        <v>100000</v>
      </c>
      <c r="E7" s="159" t="s">
        <v>204</v>
      </c>
      <c r="F7" s="121"/>
    </row>
    <row r="8" spans="1:6" x14ac:dyDescent="0.2">
      <c r="A8" s="114" t="s">
        <v>113</v>
      </c>
      <c r="B8" s="115" t="s">
        <v>203</v>
      </c>
      <c r="C8" s="116">
        <v>300000</v>
      </c>
      <c r="E8" s="106" t="s">
        <v>205</v>
      </c>
      <c r="F8" s="119"/>
    </row>
    <row r="9" spans="1:6" x14ac:dyDescent="0.2">
      <c r="A9" s="114" t="s">
        <v>114</v>
      </c>
      <c r="B9" s="115" t="s">
        <v>204</v>
      </c>
      <c r="C9" s="116">
        <v>400000</v>
      </c>
    </row>
    <row r="10" spans="1:6" x14ac:dyDescent="0.2">
      <c r="A10" s="114" t="s">
        <v>115</v>
      </c>
      <c r="B10" s="115" t="s">
        <v>203</v>
      </c>
      <c r="C10" s="116">
        <v>200000</v>
      </c>
    </row>
    <row r="11" spans="1:6" x14ac:dyDescent="0.2">
      <c r="A11" s="117" t="s">
        <v>116</v>
      </c>
      <c r="B11" s="118" t="s">
        <v>205</v>
      </c>
      <c r="C11" s="119">
        <v>600000</v>
      </c>
    </row>
    <row r="12" spans="1:6" x14ac:dyDescent="0.2">
      <c r="A12" s="61"/>
      <c r="B12" s="61"/>
    </row>
    <row r="13" spans="1:6" x14ac:dyDescent="0.2">
      <c r="A13" s="61"/>
      <c r="B13" s="61"/>
    </row>
    <row r="14" spans="1:6" x14ac:dyDescent="0.2">
      <c r="A14" s="61"/>
      <c r="B14" s="61"/>
    </row>
    <row r="15" spans="1:6" x14ac:dyDescent="0.2">
      <c r="A15" s="185" t="s">
        <v>207</v>
      </c>
      <c r="B15" s="185"/>
    </row>
    <row r="16" spans="1:6" x14ac:dyDescent="0.2">
      <c r="A16" s="113" t="s">
        <v>11</v>
      </c>
      <c r="B16" s="73" t="s">
        <v>202</v>
      </c>
      <c r="C16" s="73" t="s">
        <v>208</v>
      </c>
      <c r="D16" s="74" t="s">
        <v>31</v>
      </c>
    </row>
    <row r="17" spans="1:4" x14ac:dyDescent="0.2">
      <c r="A17" s="114" t="s">
        <v>112</v>
      </c>
      <c r="B17" s="115" t="s">
        <v>203</v>
      </c>
      <c r="C17" s="115">
        <v>5</v>
      </c>
      <c r="D17" s="116">
        <v>500000</v>
      </c>
    </row>
    <row r="18" spans="1:4" x14ac:dyDescent="0.2">
      <c r="A18" s="114" t="s">
        <v>111</v>
      </c>
      <c r="B18" s="115" t="s">
        <v>205</v>
      </c>
      <c r="C18" s="115">
        <v>4</v>
      </c>
      <c r="D18" s="116">
        <v>100000</v>
      </c>
    </row>
    <row r="19" spans="1:4" x14ac:dyDescent="0.2">
      <c r="A19" s="114" t="s">
        <v>113</v>
      </c>
      <c r="B19" s="115" t="s">
        <v>203</v>
      </c>
      <c r="C19" s="115">
        <v>6</v>
      </c>
      <c r="D19" s="116">
        <v>300000</v>
      </c>
    </row>
    <row r="20" spans="1:4" x14ac:dyDescent="0.2">
      <c r="A20" s="114" t="s">
        <v>114</v>
      </c>
      <c r="B20" s="115" t="s">
        <v>204</v>
      </c>
      <c r="C20" s="115">
        <v>10</v>
      </c>
      <c r="D20" s="116">
        <v>400000</v>
      </c>
    </row>
    <row r="21" spans="1:4" x14ac:dyDescent="0.2">
      <c r="A21" s="114" t="s">
        <v>115</v>
      </c>
      <c r="B21" s="115" t="s">
        <v>203</v>
      </c>
      <c r="C21" s="115">
        <v>12</v>
      </c>
      <c r="D21" s="116">
        <v>200000</v>
      </c>
    </row>
    <row r="22" spans="1:4" x14ac:dyDescent="0.2">
      <c r="A22" s="117" t="s">
        <v>116</v>
      </c>
      <c r="B22" s="118" t="s">
        <v>205</v>
      </c>
      <c r="C22" s="118">
        <v>15</v>
      </c>
      <c r="D22" s="119">
        <v>600000</v>
      </c>
    </row>
    <row r="23" spans="1:4" x14ac:dyDescent="0.2">
      <c r="A23" s="61"/>
      <c r="B23" s="61"/>
    </row>
    <row r="24" spans="1:4" x14ac:dyDescent="0.2">
      <c r="B24" s="69" t="s">
        <v>202</v>
      </c>
      <c r="C24" s="73" t="s">
        <v>208</v>
      </c>
      <c r="D24" s="70" t="s">
        <v>31</v>
      </c>
    </row>
    <row r="25" spans="1:4" x14ac:dyDescent="0.2">
      <c r="B25" s="158" t="s">
        <v>203</v>
      </c>
      <c r="C25" s="101" t="s">
        <v>211</v>
      </c>
      <c r="D25" s="120"/>
    </row>
    <row r="26" spans="1:4" x14ac:dyDescent="0.2">
      <c r="B26" s="159" t="s">
        <v>204</v>
      </c>
      <c r="C26" s="104" t="s">
        <v>210</v>
      </c>
      <c r="D26" s="121"/>
    </row>
    <row r="27" spans="1:4" x14ac:dyDescent="0.2">
      <c r="B27" s="106" t="s">
        <v>205</v>
      </c>
      <c r="C27" s="107" t="s">
        <v>209</v>
      </c>
      <c r="D27" s="119"/>
    </row>
    <row r="35" spans="1:3" x14ac:dyDescent="0.2">
      <c r="A35" s="185" t="s">
        <v>227</v>
      </c>
      <c r="B35" s="185"/>
    </row>
    <row r="36" spans="1:3" ht="25.5" x14ac:dyDescent="0.2">
      <c r="A36" s="62" t="s">
        <v>213</v>
      </c>
      <c r="B36" s="63" t="s">
        <v>212</v>
      </c>
      <c r="C36" s="161" t="s">
        <v>219</v>
      </c>
    </row>
    <row r="37" spans="1:3" x14ac:dyDescent="0.2">
      <c r="A37" s="114" t="s">
        <v>218</v>
      </c>
      <c r="B37" s="77" t="s">
        <v>214</v>
      </c>
      <c r="C37" s="33">
        <v>5</v>
      </c>
    </row>
    <row r="38" spans="1:3" x14ac:dyDescent="0.2">
      <c r="A38" s="114" t="s">
        <v>187</v>
      </c>
      <c r="B38" s="77" t="s">
        <v>214</v>
      </c>
      <c r="C38" s="33">
        <v>4</v>
      </c>
    </row>
    <row r="39" spans="1:3" x14ac:dyDescent="0.2">
      <c r="A39" s="114" t="s">
        <v>218</v>
      </c>
      <c r="B39" s="77" t="s">
        <v>215</v>
      </c>
      <c r="C39" s="33">
        <v>15</v>
      </c>
    </row>
    <row r="40" spans="1:3" x14ac:dyDescent="0.2">
      <c r="A40" s="114" t="s">
        <v>187</v>
      </c>
      <c r="B40" s="77" t="s">
        <v>215</v>
      </c>
      <c r="C40" s="33">
        <v>3</v>
      </c>
    </row>
    <row r="41" spans="1:3" x14ac:dyDescent="0.2">
      <c r="A41" s="114" t="s">
        <v>218</v>
      </c>
      <c r="B41" s="77" t="s">
        <v>216</v>
      </c>
      <c r="C41" s="33">
        <v>22</v>
      </c>
    </row>
    <row r="42" spans="1:3" x14ac:dyDescent="0.2">
      <c r="A42" s="114" t="s">
        <v>187</v>
      </c>
      <c r="B42" s="77" t="s">
        <v>216</v>
      </c>
      <c r="C42" s="33">
        <v>12</v>
      </c>
    </row>
    <row r="43" spans="1:3" x14ac:dyDescent="0.2">
      <c r="A43" s="114" t="s">
        <v>218</v>
      </c>
      <c r="B43" s="77" t="s">
        <v>217</v>
      </c>
      <c r="C43" s="33">
        <v>10</v>
      </c>
    </row>
    <row r="44" spans="1:3" x14ac:dyDescent="0.2">
      <c r="A44" s="117" t="s">
        <v>187</v>
      </c>
      <c r="B44" s="160" t="s">
        <v>217</v>
      </c>
      <c r="C44" s="34">
        <v>33</v>
      </c>
    </row>
    <row r="46" spans="1:3" ht="25.5" x14ac:dyDescent="0.2">
      <c r="A46" s="62" t="s">
        <v>213</v>
      </c>
      <c r="B46" s="63" t="s">
        <v>212</v>
      </c>
      <c r="C46" s="161" t="s">
        <v>219</v>
      </c>
    </row>
    <row r="47" spans="1:3" x14ac:dyDescent="0.2">
      <c r="A47" s="162" t="s">
        <v>228</v>
      </c>
      <c r="B47" s="71" t="s">
        <v>220</v>
      </c>
      <c r="C47" s="33"/>
    </row>
    <row r="48" spans="1:3" x14ac:dyDescent="0.2">
      <c r="A48" s="162" t="s">
        <v>223</v>
      </c>
      <c r="B48" s="71" t="s">
        <v>221</v>
      </c>
      <c r="C48" s="33"/>
    </row>
    <row r="49" spans="1:3" x14ac:dyDescent="0.2">
      <c r="A49" s="162" t="s">
        <v>222</v>
      </c>
      <c r="B49" s="71" t="s">
        <v>225</v>
      </c>
      <c r="C49" s="33"/>
    </row>
    <row r="50" spans="1:3" x14ac:dyDescent="0.2">
      <c r="A50" s="163" t="s">
        <v>224</v>
      </c>
      <c r="B50" s="164" t="s">
        <v>226</v>
      </c>
      <c r="C50" s="34"/>
    </row>
  </sheetData>
  <sheetProtection formatCells="0" formatColumns="0" formatRows="0" insertColumns="0" insertRows="0" insertHyperlinks="0" deleteColumns="0" deleteRows="0" sort="0" autoFilter="0" pivotTables="0"/>
  <mergeCells count="5">
    <mergeCell ref="A1:D1"/>
    <mergeCell ref="A2:D2"/>
    <mergeCell ref="A4:B4"/>
    <mergeCell ref="A15:B15"/>
    <mergeCell ref="A35:B35"/>
  </mergeCells>
  <pageMargins left="0.23622047244094491" right="0.23622047244094491" top="0.74803149606299213" bottom="0.74803149606299213" header="0.31496062992125984" footer="0.31496062992125984"/>
  <pageSetup paperSize="9" fitToHeight="0" orientation="landscape" r:id="rId1"/>
  <headerFooter>
    <oddHeader>&amp;C&amp;20&amp;A</oddHeader>
    <oddFooter>&amp;L&amp;Z
&amp;F&amp;A&amp;CSeite &amp;P von &amp;N&amp;R&amp;D</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outlinePr showOutlineSymbols="0"/>
    <pageSetUpPr fitToPage="1"/>
  </sheetPr>
  <dimension ref="A1:G50"/>
  <sheetViews>
    <sheetView showGridLines="0" showOutlineSymbols="0" zoomScaleNormal="100" zoomScaleSheetLayoutView="115" zoomScalePageLayoutView="70" workbookViewId="0">
      <pane xSplit="1" ySplit="2" topLeftCell="B27" activePane="bottomRight" state="frozen"/>
      <selection activeCell="B3" sqref="B3"/>
      <selection pane="topRight" activeCell="B3" sqref="B3"/>
      <selection pane="bottomLeft" activeCell="B3" sqref="B3"/>
      <selection pane="bottomRight" activeCell="L35" sqref="L35"/>
    </sheetView>
  </sheetViews>
  <sheetFormatPr baseColWidth="10" defaultRowHeight="12.75" outlineLevelCol="1" x14ac:dyDescent="0.2"/>
  <cols>
    <col min="1" max="1" width="10.140625" style="1" hidden="1" customWidth="1" outlineLevel="1"/>
    <col min="2" max="2" width="11.7109375" bestFit="1" customWidth="1" collapsed="1"/>
    <col min="3" max="3" width="11.85546875" bestFit="1" customWidth="1"/>
    <col min="4" max="4" width="13.28515625" bestFit="1" customWidth="1"/>
    <col min="5" max="5" width="7.5703125" bestFit="1" customWidth="1"/>
    <col min="6" max="6" width="6.7109375" bestFit="1" customWidth="1"/>
    <col min="7" max="8" width="9.140625" bestFit="1" customWidth="1"/>
    <col min="9" max="10" width="3.28515625" bestFit="1" customWidth="1"/>
  </cols>
  <sheetData>
    <row r="1" spans="1:7" ht="15.75" x14ac:dyDescent="0.2">
      <c r="A1" s="5" t="s">
        <v>1</v>
      </c>
      <c r="B1" s="186" t="s">
        <v>188</v>
      </c>
      <c r="C1" s="186"/>
      <c r="D1" s="186"/>
      <c r="E1" s="186"/>
    </row>
    <row r="2" spans="1:7" ht="15.75" x14ac:dyDescent="0.2">
      <c r="A2" s="8">
        <v>42694</v>
      </c>
      <c r="B2" s="186" t="s">
        <v>189</v>
      </c>
      <c r="C2" s="186"/>
      <c r="D2" s="186"/>
      <c r="E2" s="186"/>
    </row>
    <row r="3" spans="1:7" x14ac:dyDescent="0.2">
      <c r="A3"/>
      <c r="C3" s="53"/>
    </row>
    <row r="4" spans="1:7" x14ac:dyDescent="0.2">
      <c r="A4" s="1" t="s">
        <v>0</v>
      </c>
      <c r="B4" s="185" t="s">
        <v>206</v>
      </c>
      <c r="C4" s="185"/>
    </row>
    <row r="5" spans="1:7" x14ac:dyDescent="0.2">
      <c r="B5" s="113" t="s">
        <v>11</v>
      </c>
      <c r="C5" s="73" t="s">
        <v>202</v>
      </c>
      <c r="D5" s="74" t="s">
        <v>31</v>
      </c>
      <c r="F5" s="69" t="s">
        <v>202</v>
      </c>
      <c r="G5" s="70" t="s">
        <v>31</v>
      </c>
    </row>
    <row r="6" spans="1:7" x14ac:dyDescent="0.2">
      <c r="B6" s="114" t="s">
        <v>112</v>
      </c>
      <c r="C6" s="115" t="s">
        <v>203</v>
      </c>
      <c r="D6" s="116">
        <v>500000</v>
      </c>
      <c r="F6" s="158" t="s">
        <v>203</v>
      </c>
      <c r="G6" s="120">
        <f>SUMIF($C$6:$C$11,F6,$D$6:$D$11)</f>
        <v>1000000</v>
      </c>
    </row>
    <row r="7" spans="1:7" x14ac:dyDescent="0.2">
      <c r="B7" s="114" t="s">
        <v>111</v>
      </c>
      <c r="C7" s="115" t="s">
        <v>205</v>
      </c>
      <c r="D7" s="116">
        <v>100000</v>
      </c>
      <c r="F7" s="159" t="s">
        <v>204</v>
      </c>
      <c r="G7" s="121">
        <f t="shared" ref="G7:G8" si="0">SUMIF($C$6:$C$11,F7,$D$6:$D$11)</f>
        <v>400000</v>
      </c>
    </row>
    <row r="8" spans="1:7" x14ac:dyDescent="0.2">
      <c r="B8" s="114" t="s">
        <v>113</v>
      </c>
      <c r="C8" s="115" t="s">
        <v>203</v>
      </c>
      <c r="D8" s="116">
        <v>300000</v>
      </c>
      <c r="F8" s="106" t="s">
        <v>205</v>
      </c>
      <c r="G8" s="119">
        <f t="shared" si="0"/>
        <v>700000</v>
      </c>
    </row>
    <row r="9" spans="1:7" x14ac:dyDescent="0.2">
      <c r="B9" s="114" t="s">
        <v>114</v>
      </c>
      <c r="C9" s="115" t="s">
        <v>204</v>
      </c>
      <c r="D9" s="116">
        <v>400000</v>
      </c>
    </row>
    <row r="10" spans="1:7" x14ac:dyDescent="0.2">
      <c r="B10" s="114" t="s">
        <v>115</v>
      </c>
      <c r="C10" s="115" t="s">
        <v>203</v>
      </c>
      <c r="D10" s="116">
        <v>200000</v>
      </c>
    </row>
    <row r="11" spans="1:7" x14ac:dyDescent="0.2">
      <c r="B11" s="117" t="s">
        <v>116</v>
      </c>
      <c r="C11" s="118" t="s">
        <v>205</v>
      </c>
      <c r="D11" s="119">
        <v>600000</v>
      </c>
    </row>
    <row r="12" spans="1:7" x14ac:dyDescent="0.2">
      <c r="B12" s="61"/>
      <c r="C12" s="61"/>
    </row>
    <row r="13" spans="1:7" x14ac:dyDescent="0.2">
      <c r="B13" s="61"/>
      <c r="C13" s="61"/>
    </row>
    <row r="14" spans="1:7" x14ac:dyDescent="0.2">
      <c r="B14" s="61"/>
      <c r="C14" s="61"/>
    </row>
    <row r="15" spans="1:7" x14ac:dyDescent="0.2">
      <c r="A15" s="1" t="s">
        <v>0</v>
      </c>
      <c r="B15" s="185" t="s">
        <v>207</v>
      </c>
      <c r="C15" s="185"/>
    </row>
    <row r="16" spans="1:7" x14ac:dyDescent="0.2">
      <c r="B16" s="113" t="s">
        <v>11</v>
      </c>
      <c r="C16" s="73" t="s">
        <v>202</v>
      </c>
      <c r="D16" s="73" t="s">
        <v>208</v>
      </c>
      <c r="E16" s="74" t="s">
        <v>31</v>
      </c>
    </row>
    <row r="17" spans="2:5" x14ac:dyDescent="0.2">
      <c r="B17" s="114" t="s">
        <v>112</v>
      </c>
      <c r="C17" s="115" t="s">
        <v>203</v>
      </c>
      <c r="D17" s="115">
        <v>5</v>
      </c>
      <c r="E17" s="116">
        <v>500000</v>
      </c>
    </row>
    <row r="18" spans="2:5" x14ac:dyDescent="0.2">
      <c r="B18" s="114" t="s">
        <v>111</v>
      </c>
      <c r="C18" s="115" t="s">
        <v>205</v>
      </c>
      <c r="D18" s="115">
        <v>4</v>
      </c>
      <c r="E18" s="116">
        <v>100000</v>
      </c>
    </row>
    <row r="19" spans="2:5" x14ac:dyDescent="0.2">
      <c r="B19" s="114" t="s">
        <v>113</v>
      </c>
      <c r="C19" s="115" t="s">
        <v>203</v>
      </c>
      <c r="D19" s="115">
        <v>6</v>
      </c>
      <c r="E19" s="116">
        <v>300000</v>
      </c>
    </row>
    <row r="20" spans="2:5" x14ac:dyDescent="0.2">
      <c r="B20" s="114" t="s">
        <v>114</v>
      </c>
      <c r="C20" s="115" t="s">
        <v>204</v>
      </c>
      <c r="D20" s="115">
        <v>10</v>
      </c>
      <c r="E20" s="116">
        <v>400000</v>
      </c>
    </row>
    <row r="21" spans="2:5" x14ac:dyDescent="0.2">
      <c r="B21" s="114" t="s">
        <v>115</v>
      </c>
      <c r="C21" s="115" t="s">
        <v>203</v>
      </c>
      <c r="D21" s="115">
        <v>12</v>
      </c>
      <c r="E21" s="116">
        <v>200000</v>
      </c>
    </row>
    <row r="22" spans="2:5" x14ac:dyDescent="0.2">
      <c r="B22" s="117" t="s">
        <v>116</v>
      </c>
      <c r="C22" s="118" t="s">
        <v>205</v>
      </c>
      <c r="D22" s="118">
        <v>15</v>
      </c>
      <c r="E22" s="119">
        <v>600000</v>
      </c>
    </row>
    <row r="23" spans="2:5" x14ac:dyDescent="0.2">
      <c r="B23" s="61"/>
      <c r="C23" s="61"/>
    </row>
    <row r="24" spans="2:5" x14ac:dyDescent="0.2">
      <c r="C24" s="69" t="s">
        <v>202</v>
      </c>
      <c r="D24" s="73" t="s">
        <v>208</v>
      </c>
      <c r="E24" s="70" t="s">
        <v>31</v>
      </c>
    </row>
    <row r="25" spans="2:5" x14ac:dyDescent="0.2">
      <c r="C25" s="158" t="s">
        <v>203</v>
      </c>
      <c r="D25" s="101" t="s">
        <v>211</v>
      </c>
      <c r="E25" s="120">
        <f>SUMIFS($E$17:$E$22,$C$17:$C$22,C25,$D$17:$D$22,D25)</f>
        <v>200000</v>
      </c>
    </row>
    <row r="26" spans="2:5" x14ac:dyDescent="0.2">
      <c r="C26" s="159" t="s">
        <v>204</v>
      </c>
      <c r="D26" s="104" t="s">
        <v>210</v>
      </c>
      <c r="E26" s="121">
        <f t="shared" ref="E26:E27" si="1">SUMIFS($E$17:$E$22,$C$17:$C$22,C26,$D$17:$D$22,D26)</f>
        <v>400000</v>
      </c>
    </row>
    <row r="27" spans="2:5" x14ac:dyDescent="0.2">
      <c r="C27" s="106" t="s">
        <v>205</v>
      </c>
      <c r="D27" s="107" t="s">
        <v>209</v>
      </c>
      <c r="E27" s="119">
        <f t="shared" si="1"/>
        <v>600000</v>
      </c>
    </row>
    <row r="35" spans="1:4" x14ac:dyDescent="0.2">
      <c r="A35" s="1" t="s">
        <v>0</v>
      </c>
      <c r="B35" s="185" t="s">
        <v>227</v>
      </c>
      <c r="C35" s="185"/>
    </row>
    <row r="36" spans="1:4" ht="25.5" x14ac:dyDescent="0.2">
      <c r="B36" s="62" t="s">
        <v>213</v>
      </c>
      <c r="C36" s="63" t="s">
        <v>212</v>
      </c>
      <c r="D36" s="161" t="s">
        <v>219</v>
      </c>
    </row>
    <row r="37" spans="1:4" x14ac:dyDescent="0.2">
      <c r="B37" s="114" t="s">
        <v>218</v>
      </c>
      <c r="C37" s="77" t="s">
        <v>214</v>
      </c>
      <c r="D37" s="33">
        <v>5</v>
      </c>
    </row>
    <row r="38" spans="1:4" x14ac:dyDescent="0.2">
      <c r="B38" s="114" t="s">
        <v>187</v>
      </c>
      <c r="C38" s="77" t="s">
        <v>214</v>
      </c>
      <c r="D38" s="33">
        <v>4</v>
      </c>
    </row>
    <row r="39" spans="1:4" x14ac:dyDescent="0.2">
      <c r="B39" s="114" t="s">
        <v>218</v>
      </c>
      <c r="C39" s="77" t="s">
        <v>215</v>
      </c>
      <c r="D39" s="33">
        <v>15</v>
      </c>
    </row>
    <row r="40" spans="1:4" x14ac:dyDescent="0.2">
      <c r="B40" s="114" t="s">
        <v>187</v>
      </c>
      <c r="C40" s="77" t="s">
        <v>215</v>
      </c>
      <c r="D40" s="33">
        <v>3</v>
      </c>
    </row>
    <row r="41" spans="1:4" x14ac:dyDescent="0.2">
      <c r="B41" s="114" t="s">
        <v>218</v>
      </c>
      <c r="C41" s="77" t="s">
        <v>216</v>
      </c>
      <c r="D41" s="33">
        <v>22</v>
      </c>
    </row>
    <row r="42" spans="1:4" x14ac:dyDescent="0.2">
      <c r="B42" s="114" t="s">
        <v>187</v>
      </c>
      <c r="C42" s="77" t="s">
        <v>216</v>
      </c>
      <c r="D42" s="33">
        <v>12</v>
      </c>
    </row>
    <row r="43" spans="1:4" x14ac:dyDescent="0.2">
      <c r="B43" s="114" t="s">
        <v>218</v>
      </c>
      <c r="C43" s="77" t="s">
        <v>217</v>
      </c>
      <c r="D43" s="33">
        <v>10</v>
      </c>
    </row>
    <row r="44" spans="1:4" x14ac:dyDescent="0.2">
      <c r="B44" s="117" t="s">
        <v>187</v>
      </c>
      <c r="C44" s="160" t="s">
        <v>217</v>
      </c>
      <c r="D44" s="34">
        <v>33</v>
      </c>
    </row>
    <row r="46" spans="1:4" ht="25.5" x14ac:dyDescent="0.2">
      <c r="B46" s="62" t="s">
        <v>213</v>
      </c>
      <c r="C46" s="63" t="s">
        <v>212</v>
      </c>
      <c r="D46" s="161" t="s">
        <v>219</v>
      </c>
    </row>
    <row r="47" spans="1:4" x14ac:dyDescent="0.2">
      <c r="B47" s="162" t="s">
        <v>228</v>
      </c>
      <c r="C47" s="71" t="s">
        <v>220</v>
      </c>
      <c r="D47" s="33">
        <f>SUMIFS($D$37:$D$44,$B$37:$B$44,B47,$C$37:$C$44,C47)</f>
        <v>15</v>
      </c>
    </row>
    <row r="48" spans="1:4" x14ac:dyDescent="0.2">
      <c r="B48" s="162" t="s">
        <v>223</v>
      </c>
      <c r="C48" s="71" t="s">
        <v>221</v>
      </c>
      <c r="D48" s="33">
        <f>SUMIFS($D$37:$D$44,$B$37:$B$44,B48,$C$37:$C$44,C48)</f>
        <v>30</v>
      </c>
    </row>
    <row r="49" spans="2:4" x14ac:dyDescent="0.2">
      <c r="B49" s="162" t="s">
        <v>222</v>
      </c>
      <c r="C49" s="71" t="s">
        <v>225</v>
      </c>
      <c r="D49" s="33">
        <f>SUMIFS($D$37:$D$44,$B$37:$B$44,B49,$C$37:$C$44,C49)</f>
        <v>33</v>
      </c>
    </row>
    <row r="50" spans="2:4" x14ac:dyDescent="0.2">
      <c r="B50" s="163" t="s">
        <v>224</v>
      </c>
      <c r="C50" s="164" t="s">
        <v>226</v>
      </c>
      <c r="D50" s="34">
        <f>SUMIFS($D$37:$D$44,$B$37:$B$44,B50,$C$37:$C$44,C50)</f>
        <v>12</v>
      </c>
    </row>
  </sheetData>
  <sheetProtection formatCells="0" formatColumns="0" formatRows="0" insertColumns="0" insertRows="0" insertHyperlinks="0" deleteColumns="0" deleteRows="0" sort="0" autoFilter="0" pivotTables="0"/>
  <mergeCells count="5">
    <mergeCell ref="B1:E1"/>
    <mergeCell ref="B2:E2"/>
    <mergeCell ref="B4:C4"/>
    <mergeCell ref="B15:C15"/>
    <mergeCell ref="B35:C35"/>
  </mergeCells>
  <pageMargins left="0.23622047244094491" right="0.23622047244094491" top="0.74803149606299213" bottom="0.74803149606299213" header="0.31496062992125984" footer="0.31496062992125984"/>
  <pageSetup paperSize="9" fitToHeight="0" orientation="landscape" r:id="rId1"/>
  <headerFooter>
    <oddHeader>&amp;C&amp;20&amp;A</oddHeader>
    <oddFooter>&amp;L&amp;Z
&amp;F&amp;A&amp;CSeite &amp;P von &amp;N&amp;R&amp;D</odd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D14"/>
  <sheetViews>
    <sheetView showGridLines="0" zoomScaleNormal="100" zoomScaleSheetLayoutView="115" zoomScalePageLayoutView="70" workbookViewId="0">
      <pane ySplit="1" topLeftCell="A2" activePane="bottomLeft" state="frozen"/>
      <selection pane="bottomLeft" activeCell="A2" sqref="A2"/>
    </sheetView>
  </sheetViews>
  <sheetFormatPr baseColWidth="10" defaultRowHeight="12.75" x14ac:dyDescent="0.2"/>
  <cols>
    <col min="1" max="1" width="11.42578125" style="1" customWidth="1"/>
    <col min="2" max="2" width="4.7109375" style="1" bestFit="1" customWidth="1"/>
    <col min="3" max="3" width="13.140625" bestFit="1" customWidth="1"/>
  </cols>
  <sheetData>
    <row r="1" spans="1:4" ht="15.75" x14ac:dyDescent="0.2">
      <c r="A1" s="186" t="s">
        <v>229</v>
      </c>
      <c r="B1" s="186"/>
    </row>
    <row r="3" spans="1:4" x14ac:dyDescent="0.2">
      <c r="C3" s="170" t="s">
        <v>232</v>
      </c>
      <c r="D3" s="171" t="s">
        <v>233</v>
      </c>
    </row>
    <row r="4" spans="1:4" x14ac:dyDescent="0.2">
      <c r="A4" t="s">
        <v>95</v>
      </c>
      <c r="B4"/>
      <c r="C4" s="18">
        <v>100.09</v>
      </c>
      <c r="D4" s="18">
        <f>+C4</f>
        <v>100.09</v>
      </c>
    </row>
    <row r="5" spans="1:4" x14ac:dyDescent="0.2">
      <c r="A5" s="1" t="s">
        <v>231</v>
      </c>
      <c r="B5" s="166">
        <v>0.19</v>
      </c>
      <c r="C5" s="177">
        <f>+B5*C4</f>
        <v>19.017099999999999</v>
      </c>
      <c r="D5" s="168"/>
    </row>
    <row r="6" spans="1:4" x14ac:dyDescent="0.2">
      <c r="A6" s="1" t="s">
        <v>230</v>
      </c>
      <c r="C6" s="178">
        <f>SUM(C4:C5)</f>
        <v>119.1071</v>
      </c>
      <c r="D6" s="167"/>
    </row>
    <row r="7" spans="1:4" x14ac:dyDescent="0.2">
      <c r="A7" s="1" t="s">
        <v>155</v>
      </c>
      <c r="B7" s="166">
        <v>0.02</v>
      </c>
      <c r="C7" s="178">
        <f>-C6*B7</f>
        <v>-2.382142</v>
      </c>
      <c r="D7" s="167"/>
    </row>
    <row r="8" spans="1:4" ht="13.5" thickBot="1" x14ac:dyDescent="0.25">
      <c r="A8" s="1" t="s">
        <v>193</v>
      </c>
      <c r="C8" s="179">
        <f>SUM(C6:C7)</f>
        <v>116.724958</v>
      </c>
      <c r="D8" s="169"/>
    </row>
    <row r="9" spans="1:4" ht="13.5" thickTop="1" x14ac:dyDescent="0.2">
      <c r="C9" s="1"/>
    </row>
    <row r="10" spans="1:4" x14ac:dyDescent="0.2">
      <c r="C10" s="1"/>
    </row>
    <row r="11" spans="1:4" x14ac:dyDescent="0.2">
      <c r="C11" s="1"/>
    </row>
    <row r="12" spans="1:4" x14ac:dyDescent="0.2">
      <c r="C12" s="1"/>
    </row>
    <row r="13" spans="1:4" x14ac:dyDescent="0.2">
      <c r="C13" s="1"/>
    </row>
    <row r="14" spans="1:4" x14ac:dyDescent="0.2">
      <c r="C14" s="1"/>
    </row>
  </sheetData>
  <sheetProtection formatCells="0" formatColumns="0" formatRows="0" insertColumns="0" insertRows="0" insertHyperlinks="0" deleteColumns="0" deleteRows="0" sort="0" autoFilter="0" pivotTables="0"/>
  <mergeCells count="1">
    <mergeCell ref="A1:B1"/>
  </mergeCells>
  <pageMargins left="0.23622047244094491" right="0.23622047244094491" top="0.74803149606299213" bottom="0.74803149606299213" header="0.31496062992125984" footer="0.31496062992125984"/>
  <pageSetup paperSize="9" scale="74" fitToHeight="0" orientation="landscape" r:id="rId1"/>
  <headerFooter>
    <oddHeader>&amp;C&amp;20&amp;A</oddHeader>
    <oddFooter>&amp;L&amp;Z
&amp;F&amp;A&amp;CSeite &amp;P von &amp;N&amp;R&amp;D</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outlinePr showOutlineSymbols="0"/>
    <pageSetUpPr fitToPage="1"/>
  </sheetPr>
  <dimension ref="A1:E14"/>
  <sheetViews>
    <sheetView showGridLines="0" showOutlineSymbols="0" zoomScaleNormal="100" zoomScaleSheetLayoutView="115" zoomScalePageLayoutView="70" workbookViewId="0">
      <pane ySplit="2" topLeftCell="A3" activePane="bottomLeft" state="frozen"/>
      <selection activeCell="E4" sqref="E4"/>
      <selection pane="bottomLeft" activeCell="B3" sqref="B3"/>
    </sheetView>
  </sheetViews>
  <sheetFormatPr baseColWidth="10" defaultRowHeight="12.75" outlineLevelCol="1" x14ac:dyDescent="0.2"/>
  <cols>
    <col min="1" max="1" width="11.42578125" style="1" hidden="1" customWidth="1" outlineLevel="1"/>
    <col min="2" max="2" width="11.42578125" style="1" customWidth="1" collapsed="1"/>
    <col min="3" max="3" width="4.7109375" style="1" bestFit="1" customWidth="1"/>
    <col min="4" max="4" width="12.85546875" bestFit="1" customWidth="1"/>
  </cols>
  <sheetData>
    <row r="1" spans="1:5" ht="15.75" x14ac:dyDescent="0.2">
      <c r="A1" s="5" t="s">
        <v>1</v>
      </c>
      <c r="B1" s="186" t="s">
        <v>229</v>
      </c>
      <c r="C1" s="186"/>
    </row>
    <row r="2" spans="1:5" x14ac:dyDescent="0.2">
      <c r="A2" s="8">
        <v>42742</v>
      </c>
    </row>
    <row r="3" spans="1:5" x14ac:dyDescent="0.2">
      <c r="D3" s="170" t="s">
        <v>232</v>
      </c>
      <c r="E3" s="171" t="s">
        <v>233</v>
      </c>
    </row>
    <row r="4" spans="1:5" x14ac:dyDescent="0.2">
      <c r="B4" t="s">
        <v>95</v>
      </c>
      <c r="C4"/>
      <c r="D4" s="38">
        <v>100.09</v>
      </c>
      <c r="E4" s="18">
        <f>+D4</f>
        <v>100.09</v>
      </c>
    </row>
    <row r="5" spans="1:5" x14ac:dyDescent="0.2">
      <c r="B5" s="1" t="s">
        <v>231</v>
      </c>
      <c r="C5" s="166">
        <v>0.19</v>
      </c>
      <c r="D5" s="168">
        <f>+C5*D4</f>
        <v>19.017099999999999</v>
      </c>
      <c r="E5" s="172">
        <f>ROUND(C5*E4,2)</f>
        <v>19.02</v>
      </c>
    </row>
    <row r="6" spans="1:5" x14ac:dyDescent="0.2">
      <c r="B6" s="1" t="s">
        <v>230</v>
      </c>
      <c r="D6" s="167">
        <f>SUM(D4:D5)</f>
        <v>119.1071</v>
      </c>
      <c r="E6" s="18">
        <f>SUM(E4:E5)</f>
        <v>119.11</v>
      </c>
    </row>
    <row r="7" spans="1:5" x14ac:dyDescent="0.2">
      <c r="B7" s="1" t="s">
        <v>155</v>
      </c>
      <c r="C7" s="166">
        <v>0.02</v>
      </c>
      <c r="D7" s="167">
        <f>-D6*C7</f>
        <v>-2.382142</v>
      </c>
      <c r="E7" s="18">
        <f>ROUND(-C7*E6,2)</f>
        <v>-2.38</v>
      </c>
    </row>
    <row r="8" spans="1:5" ht="13.5" thickBot="1" x14ac:dyDescent="0.25">
      <c r="B8" s="1" t="s">
        <v>193</v>
      </c>
      <c r="D8" s="169">
        <f>SUM(D6:D7)</f>
        <v>116.724958</v>
      </c>
      <c r="E8" s="173">
        <f>SUM(E6:E7)</f>
        <v>116.73</v>
      </c>
    </row>
    <row r="9" spans="1:5" ht="13.5" thickTop="1" x14ac:dyDescent="0.2">
      <c r="D9" s="1"/>
    </row>
    <row r="10" spans="1:5" x14ac:dyDescent="0.2">
      <c r="D10" s="1"/>
    </row>
    <row r="11" spans="1:5" x14ac:dyDescent="0.2">
      <c r="D11" s="1"/>
    </row>
    <row r="12" spans="1:5" x14ac:dyDescent="0.2">
      <c r="D12" s="1"/>
    </row>
    <row r="13" spans="1:5" x14ac:dyDescent="0.2">
      <c r="D13" s="1"/>
    </row>
    <row r="14" spans="1:5" x14ac:dyDescent="0.2">
      <c r="D14" s="1"/>
    </row>
  </sheetData>
  <sheetProtection formatCells="0" formatColumns="0" formatRows="0" insertColumns="0" insertRows="0" insertHyperlinks="0" deleteColumns="0" deleteRows="0" sort="0" autoFilter="0" pivotTables="0"/>
  <mergeCells count="1">
    <mergeCell ref="B1:C1"/>
  </mergeCells>
  <pageMargins left="0.23622047244094491" right="0.23622047244094491" top="0.74803149606299213" bottom="0.74803149606299213" header="0.31496062992125984" footer="0.31496062992125984"/>
  <pageSetup paperSize="9" scale="74" fitToHeight="0" orientation="landscape" r:id="rId1"/>
  <headerFooter>
    <oddHeader>&amp;C&amp;20&amp;A</oddHeader>
    <oddFooter>&amp;L&amp;Z
&amp;F&amp;A&amp;CSeite &amp;P von &amp;N&amp;R&amp;D</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L13"/>
  <sheetViews>
    <sheetView showGridLines="0" tabSelected="1" workbookViewId="0"/>
  </sheetViews>
  <sheetFormatPr baseColWidth="10" defaultColWidth="11.42578125" defaultRowHeight="12.75" x14ac:dyDescent="0.2"/>
  <cols>
    <col min="1" max="1" width="19" style="125" bestFit="1" customWidth="1"/>
    <col min="2" max="2" width="5.5703125" style="126" bestFit="1" customWidth="1"/>
    <col min="3" max="3" width="4.42578125" style="137" bestFit="1" customWidth="1"/>
    <col min="4" max="10" width="8.140625" style="130" bestFit="1" customWidth="1"/>
    <col min="11" max="11" width="8.140625" style="138" bestFit="1" customWidth="1"/>
    <col min="12" max="12" width="9.5703125" style="130" bestFit="1" customWidth="1"/>
    <col min="13" max="18" width="10.140625" style="130" bestFit="1" customWidth="1"/>
    <col min="19" max="16384" width="11.42578125" style="130"/>
  </cols>
  <sheetData>
    <row r="1" spans="1:12" s="124" customFormat="1" x14ac:dyDescent="0.2">
      <c r="A1" s="148" t="s">
        <v>190</v>
      </c>
      <c r="B1" s="148" t="s">
        <v>191</v>
      </c>
      <c r="C1" s="157" t="s">
        <v>192</v>
      </c>
      <c r="D1" s="149">
        <v>42639</v>
      </c>
      <c r="E1" s="149">
        <v>42667</v>
      </c>
      <c r="F1" s="149">
        <v>42674</v>
      </c>
      <c r="G1" s="149">
        <v>42681</v>
      </c>
      <c r="H1" s="149">
        <v>42695</v>
      </c>
      <c r="I1" s="149">
        <v>42702</v>
      </c>
      <c r="J1" s="149">
        <v>42709</v>
      </c>
      <c r="K1" s="149">
        <v>42723</v>
      </c>
      <c r="L1" s="147" t="s">
        <v>200</v>
      </c>
    </row>
    <row r="2" spans="1:12" x14ac:dyDescent="0.2">
      <c r="A2" s="125" t="s">
        <v>112</v>
      </c>
      <c r="B2" s="126" t="s">
        <v>194</v>
      </c>
      <c r="C2" s="127">
        <v>1</v>
      </c>
      <c r="D2" s="128" t="s">
        <v>46</v>
      </c>
      <c r="E2" s="129" t="s">
        <v>46</v>
      </c>
      <c r="F2" s="129" t="s">
        <v>47</v>
      </c>
      <c r="G2" s="129" t="s">
        <v>47</v>
      </c>
      <c r="H2" s="165" t="s">
        <v>46</v>
      </c>
      <c r="I2" s="165" t="s">
        <v>46</v>
      </c>
      <c r="J2" s="165" t="s">
        <v>46</v>
      </c>
      <c r="K2" s="165" t="s">
        <v>47</v>
      </c>
      <c r="L2" s="150">
        <f t="shared" ref="L2:L9" si="0">COUNTIFS($D2:$K2,$C$11)</f>
        <v>5</v>
      </c>
    </row>
    <row r="3" spans="1:12" x14ac:dyDescent="0.2">
      <c r="A3" s="125" t="s">
        <v>111</v>
      </c>
      <c r="B3" s="126" t="s">
        <v>195</v>
      </c>
      <c r="C3" s="127">
        <f>+C2+1</f>
        <v>2</v>
      </c>
      <c r="D3" s="131" t="s">
        <v>46</v>
      </c>
      <c r="E3" s="132" t="s">
        <v>46</v>
      </c>
      <c r="F3" s="132" t="s">
        <v>46</v>
      </c>
      <c r="G3" s="132" t="s">
        <v>46</v>
      </c>
      <c r="H3" s="155" t="s">
        <v>46</v>
      </c>
      <c r="I3" s="155" t="s">
        <v>46</v>
      </c>
      <c r="J3" s="155" t="s">
        <v>46</v>
      </c>
      <c r="K3" s="155" t="s">
        <v>46</v>
      </c>
      <c r="L3" s="151">
        <f t="shared" si="0"/>
        <v>8</v>
      </c>
    </row>
    <row r="4" spans="1:12" x14ac:dyDescent="0.2">
      <c r="A4" s="125" t="s">
        <v>113</v>
      </c>
      <c r="B4" s="126" t="s">
        <v>196</v>
      </c>
      <c r="C4" s="127">
        <f>+C3+1</f>
        <v>3</v>
      </c>
      <c r="D4" s="154" t="s">
        <v>46</v>
      </c>
      <c r="E4" s="155" t="s">
        <v>46</v>
      </c>
      <c r="F4" s="155" t="s">
        <v>46</v>
      </c>
      <c r="G4" s="155" t="s">
        <v>46</v>
      </c>
      <c r="H4" s="155" t="s">
        <v>46</v>
      </c>
      <c r="I4" s="155" t="s">
        <v>46</v>
      </c>
      <c r="J4" s="155" t="s">
        <v>46</v>
      </c>
      <c r="K4" s="155" t="s">
        <v>46</v>
      </c>
      <c r="L4" s="151">
        <f t="shared" si="0"/>
        <v>8</v>
      </c>
    </row>
    <row r="5" spans="1:12" x14ac:dyDescent="0.2">
      <c r="A5" s="125" t="s">
        <v>114</v>
      </c>
      <c r="B5" s="126" t="s">
        <v>197</v>
      </c>
      <c r="C5" s="127">
        <f t="shared" ref="C5:C8" si="1">+C4+1</f>
        <v>4</v>
      </c>
      <c r="D5" s="131" t="s">
        <v>46</v>
      </c>
      <c r="E5" s="132" t="s">
        <v>46</v>
      </c>
      <c r="F5" s="132" t="s">
        <v>46</v>
      </c>
      <c r="G5" s="132" t="s">
        <v>46</v>
      </c>
      <c r="H5" s="155" t="s">
        <v>46</v>
      </c>
      <c r="I5" s="155" t="s">
        <v>46</v>
      </c>
      <c r="J5" s="155" t="s">
        <v>46</v>
      </c>
      <c r="K5" s="155" t="s">
        <v>46</v>
      </c>
      <c r="L5" s="152">
        <f t="shared" si="0"/>
        <v>8</v>
      </c>
    </row>
    <row r="6" spans="1:12" x14ac:dyDescent="0.2">
      <c r="A6" s="125" t="s">
        <v>115</v>
      </c>
      <c r="B6" s="126" t="s">
        <v>198</v>
      </c>
      <c r="C6" s="127">
        <f t="shared" si="1"/>
        <v>5</v>
      </c>
      <c r="D6" s="131" t="s">
        <v>47</v>
      </c>
      <c r="E6" s="132" t="s">
        <v>46</v>
      </c>
      <c r="F6" s="132" t="s">
        <v>46</v>
      </c>
      <c r="G6" s="132" t="s">
        <v>46</v>
      </c>
      <c r="H6" s="155" t="s">
        <v>46</v>
      </c>
      <c r="I6" s="155" t="s">
        <v>47</v>
      </c>
      <c r="J6" s="155" t="s">
        <v>46</v>
      </c>
      <c r="K6" s="155" t="s">
        <v>46</v>
      </c>
      <c r="L6" s="152">
        <f t="shared" si="0"/>
        <v>6</v>
      </c>
    </row>
    <row r="7" spans="1:12" x14ac:dyDescent="0.2">
      <c r="A7" s="125" t="s">
        <v>116</v>
      </c>
      <c r="B7" s="182" t="s">
        <v>244</v>
      </c>
      <c r="C7" s="127">
        <f t="shared" si="1"/>
        <v>6</v>
      </c>
      <c r="D7" s="131" t="s">
        <v>46</v>
      </c>
      <c r="E7" s="132" t="s">
        <v>46</v>
      </c>
      <c r="F7" s="132" t="s">
        <v>46</v>
      </c>
      <c r="G7" s="132" t="s">
        <v>46</v>
      </c>
      <c r="H7" s="155" t="s">
        <v>46</v>
      </c>
      <c r="I7" s="155" t="s">
        <v>47</v>
      </c>
      <c r="J7" s="155" t="s">
        <v>46</v>
      </c>
      <c r="K7" s="155" t="s">
        <v>46</v>
      </c>
      <c r="L7" s="152">
        <f t="shared" si="0"/>
        <v>7</v>
      </c>
    </row>
    <row r="8" spans="1:12" x14ac:dyDescent="0.2">
      <c r="B8" s="126" t="s">
        <v>199</v>
      </c>
      <c r="C8" s="127">
        <f t="shared" si="1"/>
        <v>7</v>
      </c>
      <c r="D8" s="131"/>
      <c r="E8" s="132"/>
      <c r="F8" s="132"/>
      <c r="G8" s="132"/>
      <c r="H8" s="155"/>
      <c r="I8" s="132"/>
      <c r="J8" s="132"/>
      <c r="K8" s="132"/>
      <c r="L8" s="152">
        <f t="shared" si="0"/>
        <v>0</v>
      </c>
    </row>
    <row r="9" spans="1:12" x14ac:dyDescent="0.2">
      <c r="A9" s="133"/>
      <c r="B9" s="156" t="s">
        <v>201</v>
      </c>
      <c r="C9" s="134">
        <f>+C8+1</f>
        <v>8</v>
      </c>
      <c r="D9" s="135"/>
      <c r="E9" s="136"/>
      <c r="F9" s="136"/>
      <c r="G9" s="136"/>
      <c r="H9" s="136"/>
      <c r="I9" s="136"/>
      <c r="J9" s="136"/>
      <c r="K9" s="136"/>
      <c r="L9" s="153">
        <f t="shared" si="0"/>
        <v>0</v>
      </c>
    </row>
    <row r="10" spans="1:12" x14ac:dyDescent="0.2">
      <c r="A10" s="126"/>
      <c r="K10" s="130"/>
    </row>
    <row r="11" spans="1:12" x14ac:dyDescent="0.2">
      <c r="A11" s="139" t="s">
        <v>200</v>
      </c>
      <c r="B11" s="140"/>
      <c r="C11" s="141" t="s">
        <v>46</v>
      </c>
      <c r="D11" s="142"/>
      <c r="E11" s="143"/>
      <c r="F11" s="143"/>
      <c r="G11" s="143"/>
      <c r="H11" s="143"/>
      <c r="I11" s="143"/>
      <c r="J11" s="143"/>
      <c r="K11" s="143"/>
      <c r="L11" s="123">
        <f>SUM(D11:K11)</f>
        <v>0</v>
      </c>
    </row>
    <row r="12" spans="1:12" x14ac:dyDescent="0.2">
      <c r="A12" s="122"/>
      <c r="B12" s="144"/>
      <c r="C12" s="145" t="s">
        <v>47</v>
      </c>
      <c r="D12" s="142"/>
      <c r="E12" s="143"/>
      <c r="F12" s="143"/>
      <c r="G12" s="143"/>
      <c r="H12" s="143"/>
      <c r="I12" s="143"/>
      <c r="J12" s="143"/>
      <c r="K12" s="143"/>
      <c r="L12" s="123">
        <f>SUM(D12:K12)</f>
        <v>0</v>
      </c>
    </row>
    <row r="13" spans="1:12" x14ac:dyDescent="0.2">
      <c r="L13" s="146" t="e">
        <f>L11/SUM(L11:L12)</f>
        <v>#DIV/0!</v>
      </c>
    </row>
  </sheetData>
  <printOptions horizontalCentered="1"/>
  <pageMargins left="0" right="0" top="0.98425196850393704" bottom="0.78740157480314965" header="0.51181102362204722" footer="0.39370078740157483"/>
  <pageSetup paperSize="9" orientation="landscape" horizontalDpi="0" verticalDpi="0" r:id="rId1"/>
  <headerFooter>
    <oddHeader>&amp;C&amp;"Arial,Fett"&amp;14&amp;UListe zum Eintragen der Teilnahme
1. Semester 2016 vom 18.1. - 9.5.16</oddHeader>
    <oddFooter>&amp;L&amp;"Arial,Standard"&amp;9&amp;Z&amp;F_&amp;A&amp;R&amp;"Arial,Standard"&amp;9&amp;D</oddFooter>
  </headerFooter>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L13"/>
  <sheetViews>
    <sheetView showGridLines="0" workbookViewId="0"/>
  </sheetViews>
  <sheetFormatPr baseColWidth="10" defaultColWidth="11.42578125" defaultRowHeight="12.75" x14ac:dyDescent="0.2"/>
  <cols>
    <col min="1" max="1" width="19" style="125" bestFit="1" customWidth="1"/>
    <col min="2" max="2" width="5.5703125" style="126" bestFit="1" customWidth="1"/>
    <col min="3" max="3" width="4.42578125" style="137" bestFit="1" customWidth="1"/>
    <col min="4" max="10" width="8.140625" style="130" bestFit="1" customWidth="1"/>
    <col min="11" max="11" width="8.140625" style="138" bestFit="1" customWidth="1"/>
    <col min="12" max="12" width="9.5703125" style="130" bestFit="1" customWidth="1"/>
    <col min="13" max="18" width="10.140625" style="130" bestFit="1" customWidth="1"/>
    <col min="19" max="16384" width="11.42578125" style="130"/>
  </cols>
  <sheetData>
    <row r="1" spans="1:12" s="124" customFormat="1" x14ac:dyDescent="0.2">
      <c r="A1" s="148" t="s">
        <v>190</v>
      </c>
      <c r="B1" s="148" t="s">
        <v>191</v>
      </c>
      <c r="C1" s="157" t="s">
        <v>192</v>
      </c>
      <c r="D1" s="149">
        <v>42639</v>
      </c>
      <c r="E1" s="149">
        <v>42667</v>
      </c>
      <c r="F1" s="149">
        <v>42674</v>
      </c>
      <c r="G1" s="149">
        <v>42681</v>
      </c>
      <c r="H1" s="149">
        <v>42695</v>
      </c>
      <c r="I1" s="149">
        <v>42702</v>
      </c>
      <c r="J1" s="149">
        <v>42709</v>
      </c>
      <c r="K1" s="149">
        <v>42723</v>
      </c>
      <c r="L1" s="147" t="s">
        <v>200</v>
      </c>
    </row>
    <row r="2" spans="1:12" x14ac:dyDescent="0.2">
      <c r="A2" s="125" t="s">
        <v>112</v>
      </c>
      <c r="B2" s="126" t="s">
        <v>194</v>
      </c>
      <c r="C2" s="127">
        <v>1</v>
      </c>
      <c r="D2" s="128" t="s">
        <v>46</v>
      </c>
      <c r="E2" s="129" t="s">
        <v>46</v>
      </c>
      <c r="F2" s="129" t="s">
        <v>47</v>
      </c>
      <c r="G2" s="129" t="s">
        <v>47</v>
      </c>
      <c r="H2" s="165" t="s">
        <v>46</v>
      </c>
      <c r="I2" s="165" t="s">
        <v>46</v>
      </c>
      <c r="J2" s="165" t="s">
        <v>46</v>
      </c>
      <c r="K2" s="165" t="s">
        <v>47</v>
      </c>
      <c r="L2" s="150">
        <f t="shared" ref="L2:L9" si="0">COUNTIFS($D2:$K2,$C$11)</f>
        <v>5</v>
      </c>
    </row>
    <row r="3" spans="1:12" x14ac:dyDescent="0.2">
      <c r="A3" s="125" t="s">
        <v>111</v>
      </c>
      <c r="B3" s="126" t="s">
        <v>195</v>
      </c>
      <c r="C3" s="127">
        <f>+C2+1</f>
        <v>2</v>
      </c>
      <c r="D3" s="131" t="s">
        <v>46</v>
      </c>
      <c r="E3" s="132" t="s">
        <v>46</v>
      </c>
      <c r="F3" s="132" t="s">
        <v>46</v>
      </c>
      <c r="G3" s="132" t="s">
        <v>46</v>
      </c>
      <c r="H3" s="155" t="s">
        <v>46</v>
      </c>
      <c r="I3" s="155" t="s">
        <v>46</v>
      </c>
      <c r="J3" s="155" t="s">
        <v>46</v>
      </c>
      <c r="K3" s="155" t="s">
        <v>46</v>
      </c>
      <c r="L3" s="151">
        <f t="shared" si="0"/>
        <v>8</v>
      </c>
    </row>
    <row r="4" spans="1:12" x14ac:dyDescent="0.2">
      <c r="A4" s="125" t="s">
        <v>113</v>
      </c>
      <c r="B4" s="126" t="s">
        <v>196</v>
      </c>
      <c r="C4" s="127">
        <f>+C3+1</f>
        <v>3</v>
      </c>
      <c r="D4" s="154" t="s">
        <v>46</v>
      </c>
      <c r="E4" s="155" t="s">
        <v>46</v>
      </c>
      <c r="F4" s="155" t="s">
        <v>46</v>
      </c>
      <c r="G4" s="155" t="s">
        <v>46</v>
      </c>
      <c r="H4" s="155" t="s">
        <v>46</v>
      </c>
      <c r="I4" s="155" t="s">
        <v>46</v>
      </c>
      <c r="J4" s="155" t="s">
        <v>46</v>
      </c>
      <c r="K4" s="155" t="s">
        <v>46</v>
      </c>
      <c r="L4" s="151">
        <f t="shared" si="0"/>
        <v>8</v>
      </c>
    </row>
    <row r="5" spans="1:12" x14ac:dyDescent="0.2">
      <c r="A5" s="125" t="s">
        <v>114</v>
      </c>
      <c r="B5" s="126" t="s">
        <v>197</v>
      </c>
      <c r="C5" s="127">
        <f t="shared" ref="C5:C8" si="1">+C4+1</f>
        <v>4</v>
      </c>
      <c r="D5" s="131" t="s">
        <v>46</v>
      </c>
      <c r="E5" s="132" t="s">
        <v>46</v>
      </c>
      <c r="F5" s="132" t="s">
        <v>46</v>
      </c>
      <c r="G5" s="132" t="s">
        <v>46</v>
      </c>
      <c r="H5" s="155" t="s">
        <v>46</v>
      </c>
      <c r="I5" s="155" t="s">
        <v>46</v>
      </c>
      <c r="J5" s="155" t="s">
        <v>46</v>
      </c>
      <c r="K5" s="155" t="s">
        <v>46</v>
      </c>
      <c r="L5" s="152">
        <f t="shared" si="0"/>
        <v>8</v>
      </c>
    </row>
    <row r="6" spans="1:12" x14ac:dyDescent="0.2">
      <c r="A6" s="125" t="s">
        <v>115</v>
      </c>
      <c r="B6" s="126" t="s">
        <v>198</v>
      </c>
      <c r="C6" s="127">
        <f t="shared" si="1"/>
        <v>5</v>
      </c>
      <c r="D6" s="131" t="s">
        <v>47</v>
      </c>
      <c r="E6" s="132" t="s">
        <v>46</v>
      </c>
      <c r="F6" s="132" t="s">
        <v>46</v>
      </c>
      <c r="G6" s="132" t="s">
        <v>46</v>
      </c>
      <c r="H6" s="155" t="s">
        <v>46</v>
      </c>
      <c r="I6" s="155" t="s">
        <v>47</v>
      </c>
      <c r="J6" s="155" t="s">
        <v>46</v>
      </c>
      <c r="K6" s="155" t="s">
        <v>46</v>
      </c>
      <c r="L6" s="152">
        <f t="shared" si="0"/>
        <v>6</v>
      </c>
    </row>
    <row r="7" spans="1:12" x14ac:dyDescent="0.2">
      <c r="A7" s="125" t="s">
        <v>116</v>
      </c>
      <c r="B7" s="126" t="s">
        <v>199</v>
      </c>
      <c r="C7" s="127">
        <f t="shared" si="1"/>
        <v>6</v>
      </c>
      <c r="D7" s="131" t="s">
        <v>46</v>
      </c>
      <c r="E7" s="132" t="s">
        <v>46</v>
      </c>
      <c r="F7" s="132" t="s">
        <v>46</v>
      </c>
      <c r="G7" s="132" t="s">
        <v>46</v>
      </c>
      <c r="H7" s="155" t="s">
        <v>46</v>
      </c>
      <c r="I7" s="155" t="s">
        <v>47</v>
      </c>
      <c r="J7" s="155" t="s">
        <v>46</v>
      </c>
      <c r="K7" s="155" t="s">
        <v>46</v>
      </c>
      <c r="L7" s="152">
        <f t="shared" si="0"/>
        <v>7</v>
      </c>
    </row>
    <row r="8" spans="1:12" x14ac:dyDescent="0.2">
      <c r="B8" s="126" t="s">
        <v>199</v>
      </c>
      <c r="C8" s="127">
        <f t="shared" si="1"/>
        <v>7</v>
      </c>
      <c r="D8" s="131"/>
      <c r="E8" s="132"/>
      <c r="F8" s="132"/>
      <c r="G8" s="132"/>
      <c r="H8" s="155"/>
      <c r="I8" s="132"/>
      <c r="J8" s="132"/>
      <c r="K8" s="132"/>
      <c r="L8" s="152">
        <f t="shared" si="0"/>
        <v>0</v>
      </c>
    </row>
    <row r="9" spans="1:12" x14ac:dyDescent="0.2">
      <c r="A9" s="133"/>
      <c r="B9" s="156" t="s">
        <v>201</v>
      </c>
      <c r="C9" s="134">
        <f>+C8+1</f>
        <v>8</v>
      </c>
      <c r="D9" s="135"/>
      <c r="E9" s="136"/>
      <c r="F9" s="136"/>
      <c r="G9" s="136"/>
      <c r="H9" s="136"/>
      <c r="I9" s="136"/>
      <c r="J9" s="136"/>
      <c r="K9" s="136"/>
      <c r="L9" s="153">
        <f t="shared" si="0"/>
        <v>0</v>
      </c>
    </row>
    <row r="10" spans="1:12" x14ac:dyDescent="0.2">
      <c r="A10" s="126"/>
      <c r="K10" s="130"/>
    </row>
    <row r="11" spans="1:12" x14ac:dyDescent="0.2">
      <c r="A11" s="139" t="s">
        <v>200</v>
      </c>
      <c r="B11" s="140"/>
      <c r="C11" s="141" t="s">
        <v>46</v>
      </c>
      <c r="D11" s="142">
        <f>COUNTIFS(D$2:D$9,$C11)</f>
        <v>5</v>
      </c>
      <c r="E11" s="143">
        <f t="shared" ref="E11:K12" si="2">COUNTIFS(E$2:E$9,$C11)</f>
        <v>6</v>
      </c>
      <c r="F11" s="143">
        <f t="shared" si="2"/>
        <v>5</v>
      </c>
      <c r="G11" s="143">
        <f t="shared" si="2"/>
        <v>5</v>
      </c>
      <c r="H11" s="143">
        <f t="shared" si="2"/>
        <v>6</v>
      </c>
      <c r="I11" s="143">
        <f t="shared" si="2"/>
        <v>4</v>
      </c>
      <c r="J11" s="143">
        <f t="shared" si="2"/>
        <v>6</v>
      </c>
      <c r="K11" s="143">
        <f t="shared" si="2"/>
        <v>5</v>
      </c>
      <c r="L11" s="123">
        <f>SUM(D11:K11)</f>
        <v>42</v>
      </c>
    </row>
    <row r="12" spans="1:12" x14ac:dyDescent="0.2">
      <c r="A12" s="122"/>
      <c r="B12" s="144"/>
      <c r="C12" s="145" t="s">
        <v>47</v>
      </c>
      <c r="D12" s="142">
        <f t="shared" ref="D12" si="3">COUNTIFS(D$2:D$9,$C12)</f>
        <v>1</v>
      </c>
      <c r="E12" s="143">
        <f t="shared" si="2"/>
        <v>0</v>
      </c>
      <c r="F12" s="143">
        <f t="shared" si="2"/>
        <v>1</v>
      </c>
      <c r="G12" s="143">
        <f t="shared" si="2"/>
        <v>1</v>
      </c>
      <c r="H12" s="143">
        <f t="shared" si="2"/>
        <v>0</v>
      </c>
      <c r="I12" s="143">
        <f t="shared" si="2"/>
        <v>2</v>
      </c>
      <c r="J12" s="143">
        <f t="shared" si="2"/>
        <v>0</v>
      </c>
      <c r="K12" s="143">
        <f t="shared" si="2"/>
        <v>1</v>
      </c>
      <c r="L12" s="123">
        <f>SUM(D12:K12)</f>
        <v>6</v>
      </c>
    </row>
    <row r="13" spans="1:12" x14ac:dyDescent="0.2">
      <c r="L13" s="146">
        <f>L11/SUM(L11:L12)</f>
        <v>0.875</v>
      </c>
    </row>
  </sheetData>
  <printOptions horizontalCentered="1"/>
  <pageMargins left="0" right="0" top="0.98425196850393704" bottom="0.78740157480314965" header="0.51181102362204722" footer="0.39370078740157483"/>
  <pageSetup paperSize="9" orientation="landscape" horizontalDpi="0" verticalDpi="0" r:id="rId1"/>
  <headerFooter>
    <oddHeader>&amp;C&amp;"Arial,Fett"&amp;14&amp;UListe zum Eintragen der Teilnahme
1. Semester 2016 vom 18.1. - 9.5.16</oddHeader>
    <oddFooter>&amp;L&amp;"Arial,Standard"&amp;9&amp;Z&amp;F_&amp;A&amp;R&amp;"Arial,Standard"&amp;9&amp;D</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pageSetUpPr fitToPage="1"/>
  </sheetPr>
  <dimension ref="A1:L7"/>
  <sheetViews>
    <sheetView showGridLines="0" topLeftCell="B1" zoomScaleNormal="100" zoomScaleSheetLayoutView="115" zoomScalePageLayoutView="70" workbookViewId="0">
      <pane ySplit="2" topLeftCell="A3" activePane="bottomLeft" state="frozen"/>
      <selection activeCell="B1" sqref="B1"/>
      <selection pane="bottomLeft" activeCell="G25" sqref="G25"/>
    </sheetView>
  </sheetViews>
  <sheetFormatPr baseColWidth="10" defaultRowHeight="12.75" outlineLevelCol="1" x14ac:dyDescent="0.2"/>
  <cols>
    <col min="1" max="1" width="11.42578125" style="1" hidden="1" customWidth="1" outlineLevel="1"/>
    <col min="2" max="2" width="20" style="3" customWidth="1" collapsed="1"/>
    <col min="3" max="3" width="38.140625" style="3" customWidth="1"/>
    <col min="4" max="4" width="1.7109375" style="2" customWidth="1"/>
    <col min="5" max="5" width="65.140625" style="2" customWidth="1"/>
    <col min="6" max="6" width="1.7109375" style="3" customWidth="1"/>
    <col min="7" max="12" width="11.42578125" style="1"/>
  </cols>
  <sheetData>
    <row r="1" spans="1:12" ht="15.75" x14ac:dyDescent="0.2">
      <c r="A1" s="5" t="s">
        <v>1</v>
      </c>
      <c r="B1" s="186" t="s">
        <v>88</v>
      </c>
      <c r="C1" s="186"/>
      <c r="D1" s="195" t="s">
        <v>5</v>
      </c>
      <c r="E1" s="196"/>
      <c r="F1" s="195" t="s">
        <v>6</v>
      </c>
      <c r="G1" s="197"/>
      <c r="H1" s="197"/>
      <c r="I1" s="197"/>
      <c r="J1" s="197"/>
      <c r="K1" s="197"/>
      <c r="L1" s="197"/>
    </row>
    <row r="2" spans="1:12" x14ac:dyDescent="0.2">
      <c r="A2" s="1" t="s">
        <v>2</v>
      </c>
      <c r="D2" s="6"/>
      <c r="E2" s="7"/>
      <c r="F2" s="198"/>
      <c r="G2" s="199"/>
      <c r="H2" s="199"/>
      <c r="I2" s="199"/>
      <c r="J2" s="199"/>
      <c r="K2" s="199"/>
      <c r="L2" s="199"/>
    </row>
    <row r="4" spans="1:12" ht="15" x14ac:dyDescent="0.2">
      <c r="A4" s="1" t="s">
        <v>0</v>
      </c>
      <c r="B4" s="200" t="s">
        <v>89</v>
      </c>
      <c r="C4" s="200"/>
    </row>
    <row r="7" spans="1:12" x14ac:dyDescent="0.2">
      <c r="B7" s="4"/>
    </row>
  </sheetData>
  <sheetProtection sheet="1" objects="1" formatCells="0" formatColumns="0" formatRows="0" insertColumns="0" insertRows="0" insertHyperlinks="0" deleteColumns="0" deleteRows="0" sort="0" autoFilter="0" pivotTables="0"/>
  <mergeCells count="4">
    <mergeCell ref="B1:C1"/>
    <mergeCell ref="D1:E1"/>
    <mergeCell ref="F1:L2"/>
    <mergeCell ref="B4:C4"/>
  </mergeCells>
  <pageMargins left="0.23622047244094491" right="0.23622047244094491" top="0.74803149606299213" bottom="0.74803149606299213" header="0.31496062992125984" footer="0.31496062992125984"/>
  <pageSetup paperSize="9" scale="74" fitToHeight="0" orientation="landscape" r:id="rId1"/>
  <headerFooter>
    <oddHeader>&amp;C&amp;20&amp;A</oddHeader>
    <oddFooter>&amp;L&amp;Z
&amp;F&amp;A&amp;CSeite &amp;P von &amp;N&amp;R&amp;D</oddFooter>
  </headerFooter>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Tabelle3">
    <pageSetUpPr fitToPage="1"/>
  </sheetPr>
  <dimension ref="A1:K7"/>
  <sheetViews>
    <sheetView zoomScaleNormal="100" zoomScaleSheetLayoutView="115" zoomScalePageLayoutView="70" workbookViewId="0">
      <pane ySplit="2" topLeftCell="A3" activePane="bottomLeft" state="frozen"/>
      <selection activeCell="E4" sqref="E4"/>
      <selection pane="bottomLeft" activeCell="A3" sqref="A3"/>
    </sheetView>
  </sheetViews>
  <sheetFormatPr baseColWidth="10" defaultRowHeight="12.75" x14ac:dyDescent="0.2"/>
  <cols>
    <col min="1" max="1" width="20" style="3" customWidth="1"/>
    <col min="2" max="2" width="38.140625" style="3" customWidth="1"/>
    <col min="3" max="3" width="1.7109375" style="2" customWidth="1"/>
    <col min="4" max="4" width="65.140625" style="2" customWidth="1"/>
    <col min="5" max="5" width="1.7109375" style="3" customWidth="1"/>
    <col min="6" max="11" width="11.42578125" style="1"/>
  </cols>
  <sheetData>
    <row r="1" spans="1:11" ht="15.75" x14ac:dyDescent="0.2">
      <c r="A1" s="186" t="s">
        <v>3</v>
      </c>
      <c r="B1" s="186"/>
      <c r="C1" s="195" t="s">
        <v>5</v>
      </c>
      <c r="D1" s="196"/>
      <c r="E1" s="195" t="s">
        <v>6</v>
      </c>
      <c r="F1" s="197"/>
      <c r="G1" s="197"/>
      <c r="H1" s="197"/>
      <c r="I1" s="197"/>
      <c r="J1" s="197"/>
      <c r="K1" s="197"/>
    </row>
    <row r="2" spans="1:11" x14ac:dyDescent="0.2">
      <c r="C2" s="6"/>
      <c r="D2" s="7"/>
      <c r="E2" s="198"/>
      <c r="F2" s="199"/>
      <c r="G2" s="199"/>
      <c r="H2" s="199"/>
      <c r="I2" s="199"/>
      <c r="J2" s="199"/>
      <c r="K2" s="199"/>
    </row>
    <row r="4" spans="1:11" ht="15" x14ac:dyDescent="0.2">
      <c r="A4" s="200" t="s">
        <v>4</v>
      </c>
      <c r="B4" s="200"/>
    </row>
    <row r="7" spans="1:11" x14ac:dyDescent="0.2">
      <c r="A7" s="4"/>
    </row>
  </sheetData>
  <sheetProtection formatCells="0" formatColumns="0" formatRows="0" insertColumns="0" insertRows="0" insertHyperlinks="0" deleteColumns="0" deleteRows="0" sort="0" autoFilter="0" pivotTables="0"/>
  <mergeCells count="4">
    <mergeCell ref="C1:D1"/>
    <mergeCell ref="E1:K2"/>
    <mergeCell ref="A1:B1"/>
    <mergeCell ref="A4:B4"/>
  </mergeCells>
  <pageMargins left="0.23622047244094491" right="0.23622047244094491" top="0.74803149606299213" bottom="0.74803149606299213" header="0.31496062992125984" footer="0.31496062992125984"/>
  <pageSetup paperSize="9" scale="74" fitToHeight="0" orientation="landscape" r:id="rId1"/>
  <headerFooter>
    <oddHeader>&amp;C&amp;20&amp;A</oddHeader>
    <oddFooter>&amp;L&amp;Z
&amp;F&amp;A&amp;CSeite &amp;P von &amp;N&amp;R&amp;D</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outlinePr showOutlineSymbols="0"/>
    <pageSetUpPr fitToPage="1"/>
  </sheetPr>
  <dimension ref="A1:H137"/>
  <sheetViews>
    <sheetView showOutlineSymbols="0" zoomScaleNormal="100" zoomScaleSheetLayoutView="115" zoomScalePageLayoutView="70" workbookViewId="0">
      <pane xSplit="1" ySplit="2" topLeftCell="B120" activePane="bottomRight" state="frozen"/>
      <selection activeCell="B3" sqref="B3"/>
      <selection pane="topRight" activeCell="B3" sqref="B3"/>
      <selection pane="bottomLeft" activeCell="B3" sqref="B3"/>
      <selection pane="bottomRight" activeCell="B3" sqref="B3"/>
    </sheetView>
  </sheetViews>
  <sheetFormatPr baseColWidth="10" defaultRowHeight="12.75" outlineLevelCol="1" x14ac:dyDescent="0.2"/>
  <cols>
    <col min="1" max="1" width="11.42578125" style="1" hidden="1" customWidth="1" outlineLevel="1"/>
    <col min="2" max="2" width="11.28515625" bestFit="1" customWidth="1" collapsed="1"/>
    <col min="3" max="3" width="10.7109375" bestFit="1" customWidth="1"/>
    <col min="4" max="4" width="14.7109375" customWidth="1"/>
    <col min="5" max="5" width="9.7109375" bestFit="1" customWidth="1"/>
    <col min="6" max="6" width="10.140625" customWidth="1"/>
  </cols>
  <sheetData>
    <row r="1" spans="1:5" ht="15.75" x14ac:dyDescent="0.2">
      <c r="A1" s="5" t="s">
        <v>1</v>
      </c>
      <c r="B1" s="16" t="s">
        <v>29</v>
      </c>
      <c r="C1" s="16"/>
      <c r="D1" s="16"/>
      <c r="E1" s="16"/>
    </row>
    <row r="2" spans="1:5" x14ac:dyDescent="0.2">
      <c r="A2" s="8" t="s">
        <v>234</v>
      </c>
    </row>
    <row r="4" spans="1:5" x14ac:dyDescent="0.2">
      <c r="A4" s="1" t="s">
        <v>0</v>
      </c>
      <c r="B4" s="9" t="s">
        <v>10</v>
      </c>
    </row>
    <row r="5" spans="1:5" x14ac:dyDescent="0.2">
      <c r="B5" s="10" t="s">
        <v>11</v>
      </c>
      <c r="C5" s="15" t="s">
        <v>12</v>
      </c>
      <c r="D5" s="15" t="s">
        <v>13</v>
      </c>
    </row>
    <row r="6" spans="1:5" x14ac:dyDescent="0.2">
      <c r="B6" t="s">
        <v>14</v>
      </c>
      <c r="C6">
        <v>5</v>
      </c>
      <c r="D6" s="11" t="str">
        <f>IF(C6&lt;5,"bestanden","Pech gehabt")</f>
        <v>Pech gehabt</v>
      </c>
    </row>
    <row r="7" spans="1:5" x14ac:dyDescent="0.2">
      <c r="B7" t="s">
        <v>15</v>
      </c>
      <c r="C7">
        <v>3</v>
      </c>
      <c r="D7" s="11" t="str">
        <f t="shared" ref="D7:D11" si="0">IF(C7&lt;5,"bestanden","Pech gehabt")</f>
        <v>bestanden</v>
      </c>
    </row>
    <row r="8" spans="1:5" x14ac:dyDescent="0.2">
      <c r="B8" t="s">
        <v>17</v>
      </c>
      <c r="C8">
        <v>5</v>
      </c>
      <c r="D8" s="11" t="str">
        <f t="shared" si="0"/>
        <v>Pech gehabt</v>
      </c>
    </row>
    <row r="9" spans="1:5" x14ac:dyDescent="0.2">
      <c r="B9" t="s">
        <v>19</v>
      </c>
      <c r="C9">
        <v>2</v>
      </c>
      <c r="D9" s="11" t="str">
        <f t="shared" si="0"/>
        <v>bestanden</v>
      </c>
    </row>
    <row r="10" spans="1:5" x14ac:dyDescent="0.2">
      <c r="B10" t="s">
        <v>16</v>
      </c>
      <c r="C10">
        <v>1</v>
      </c>
      <c r="D10" s="11" t="str">
        <f t="shared" si="0"/>
        <v>bestanden</v>
      </c>
    </row>
    <row r="11" spans="1:5" x14ac:dyDescent="0.2">
      <c r="B11" t="s">
        <v>18</v>
      </c>
      <c r="C11">
        <v>4</v>
      </c>
      <c r="D11" s="11" t="str">
        <f t="shared" si="0"/>
        <v>bestanden</v>
      </c>
    </row>
    <row r="19" spans="1:7" x14ac:dyDescent="0.2">
      <c r="A19" s="1" t="s">
        <v>0</v>
      </c>
      <c r="B19" s="9" t="s">
        <v>41</v>
      </c>
    </row>
    <row r="20" spans="1:7" ht="25.5" x14ac:dyDescent="0.2">
      <c r="B20" s="46" t="s">
        <v>41</v>
      </c>
      <c r="C20" s="46" t="s">
        <v>42</v>
      </c>
      <c r="D20" s="46" t="s">
        <v>43</v>
      </c>
      <c r="E20" s="35" t="s">
        <v>78</v>
      </c>
    </row>
    <row r="21" spans="1:7" x14ac:dyDescent="0.2">
      <c r="B21" s="23">
        <v>5000</v>
      </c>
      <c r="C21" s="18">
        <v>6346</v>
      </c>
      <c r="D21" s="11" t="str">
        <f>IF(C21&gt;B21,"Budget überschritten","im Budget")</f>
        <v>Budget überschritten</v>
      </c>
      <c r="E21" s="23">
        <f t="shared" ref="E21" si="1">IF(C21&gt;B21,C21-B21,0)</f>
        <v>1346</v>
      </c>
      <c r="G21" s="11"/>
    </row>
    <row r="22" spans="1:7" x14ac:dyDescent="0.2">
      <c r="B22" s="23">
        <v>1000</v>
      </c>
      <c r="C22" s="18">
        <v>998</v>
      </c>
      <c r="D22" s="11" t="str">
        <f t="shared" ref="D22:D25" si="2">IF(C22&gt;B22,"Budget überschritten","im Budget")</f>
        <v>im Budget</v>
      </c>
      <c r="E22" s="23">
        <f>IF(C22&gt;B22,C22-B22,0)</f>
        <v>0</v>
      </c>
      <c r="G22" s="23"/>
    </row>
    <row r="23" spans="1:7" x14ac:dyDescent="0.2">
      <c r="B23" s="23">
        <v>25000</v>
      </c>
      <c r="C23" s="18">
        <v>25000</v>
      </c>
      <c r="D23" s="11" t="str">
        <f t="shared" si="2"/>
        <v>im Budget</v>
      </c>
      <c r="E23" s="23">
        <f t="shared" ref="E23:E25" si="3">IF(C23&gt;B23,C23-B23,0)</f>
        <v>0</v>
      </c>
    </row>
    <row r="24" spans="1:7" x14ac:dyDescent="0.2">
      <c r="B24" s="23">
        <v>6000</v>
      </c>
      <c r="C24" s="18">
        <v>7584</v>
      </c>
      <c r="D24" s="11" t="str">
        <f t="shared" si="2"/>
        <v>Budget überschritten</v>
      </c>
      <c r="E24" s="23">
        <f t="shared" si="3"/>
        <v>1584</v>
      </c>
    </row>
    <row r="25" spans="1:7" x14ac:dyDescent="0.2">
      <c r="B25" s="23">
        <v>5000</v>
      </c>
      <c r="C25" s="18">
        <v>3584</v>
      </c>
      <c r="D25" s="11" t="str">
        <f t="shared" si="2"/>
        <v>im Budget</v>
      </c>
      <c r="E25" s="23">
        <f t="shared" si="3"/>
        <v>0</v>
      </c>
    </row>
    <row r="34" spans="1:8" x14ac:dyDescent="0.2">
      <c r="A34" s="1" t="s">
        <v>0</v>
      </c>
      <c r="B34" s="9" t="s">
        <v>45</v>
      </c>
    </row>
    <row r="35" spans="1:8" x14ac:dyDescent="0.2">
      <c r="B35" s="15" t="s">
        <v>11</v>
      </c>
      <c r="C35" s="15" t="s">
        <v>44</v>
      </c>
      <c r="D35" s="15" t="s">
        <v>45</v>
      </c>
    </row>
    <row r="36" spans="1:8" x14ac:dyDescent="0.2">
      <c r="B36" t="s">
        <v>14</v>
      </c>
      <c r="C36" t="s">
        <v>46</v>
      </c>
      <c r="D36" s="23">
        <f>IF(C36="ja",20,30)</f>
        <v>20</v>
      </c>
      <c r="G36" s="11"/>
    </row>
    <row r="37" spans="1:8" x14ac:dyDescent="0.2">
      <c r="B37" t="s">
        <v>15</v>
      </c>
      <c r="C37" t="s">
        <v>47</v>
      </c>
      <c r="D37" s="23">
        <f t="shared" ref="D37:D41" si="4">IF(C37="ja",20,30)</f>
        <v>30</v>
      </c>
    </row>
    <row r="38" spans="1:8" x14ac:dyDescent="0.2">
      <c r="B38" t="s">
        <v>17</v>
      </c>
      <c r="C38" t="s">
        <v>49</v>
      </c>
      <c r="D38" s="23">
        <f t="shared" si="4"/>
        <v>20</v>
      </c>
    </row>
    <row r="39" spans="1:8" x14ac:dyDescent="0.2">
      <c r="B39" t="s">
        <v>19</v>
      </c>
      <c r="C39" t="s">
        <v>46</v>
      </c>
      <c r="D39" s="23">
        <f t="shared" si="4"/>
        <v>20</v>
      </c>
    </row>
    <row r="40" spans="1:8" x14ac:dyDescent="0.2">
      <c r="B40" t="s">
        <v>16</v>
      </c>
      <c r="C40" t="s">
        <v>50</v>
      </c>
      <c r="D40" s="23">
        <f t="shared" si="4"/>
        <v>30</v>
      </c>
    </row>
    <row r="41" spans="1:8" x14ac:dyDescent="0.2">
      <c r="B41" t="s">
        <v>18</v>
      </c>
      <c r="C41" t="s">
        <v>46</v>
      </c>
      <c r="D41" s="23">
        <f t="shared" si="4"/>
        <v>20</v>
      </c>
    </row>
    <row r="46" spans="1:8" x14ac:dyDescent="0.2">
      <c r="A46" s="1" t="s">
        <v>0</v>
      </c>
      <c r="B46" s="9" t="s">
        <v>79</v>
      </c>
    </row>
    <row r="47" spans="1:8" x14ac:dyDescent="0.2">
      <c r="A47" s="5"/>
      <c r="B47" s="15" t="s">
        <v>11</v>
      </c>
      <c r="C47" s="15" t="s">
        <v>44</v>
      </c>
      <c r="D47" s="15" t="s">
        <v>68</v>
      </c>
      <c r="E47" s="15" t="s">
        <v>45</v>
      </c>
      <c r="F47" s="26"/>
      <c r="G47" s="26"/>
      <c r="H47" s="26"/>
    </row>
    <row r="48" spans="1:8" x14ac:dyDescent="0.2">
      <c r="A48"/>
      <c r="B48" t="s">
        <v>14</v>
      </c>
      <c r="C48" t="s">
        <v>49</v>
      </c>
      <c r="D48">
        <v>1</v>
      </c>
      <c r="E48" s="11">
        <f>IF(C48="ja",20,30)+IF(D48=1,0,10)</f>
        <v>20</v>
      </c>
    </row>
    <row r="49" spans="1:7" x14ac:dyDescent="0.2">
      <c r="A49"/>
      <c r="B49" t="s">
        <v>15</v>
      </c>
      <c r="C49" t="s">
        <v>47</v>
      </c>
      <c r="D49">
        <v>2</v>
      </c>
      <c r="E49" s="11">
        <f t="shared" ref="E49:E53" si="5">IF(C49="ja",20,30)+IF(D49=1,0,10)</f>
        <v>40</v>
      </c>
    </row>
    <row r="50" spans="1:7" x14ac:dyDescent="0.2">
      <c r="A50"/>
      <c r="B50" t="s">
        <v>17</v>
      </c>
      <c r="C50" t="s">
        <v>54</v>
      </c>
      <c r="D50">
        <v>1</v>
      </c>
      <c r="E50" s="11">
        <f t="shared" si="5"/>
        <v>20</v>
      </c>
    </row>
    <row r="51" spans="1:7" x14ac:dyDescent="0.2">
      <c r="A51"/>
      <c r="B51" t="s">
        <v>19</v>
      </c>
      <c r="C51" t="s">
        <v>46</v>
      </c>
      <c r="D51">
        <v>2</v>
      </c>
      <c r="E51" s="11">
        <f t="shared" si="5"/>
        <v>30</v>
      </c>
    </row>
    <row r="52" spans="1:7" x14ac:dyDescent="0.2">
      <c r="A52"/>
      <c r="B52" t="s">
        <v>16</v>
      </c>
      <c r="C52" t="s">
        <v>50</v>
      </c>
      <c r="D52">
        <v>1</v>
      </c>
      <c r="E52" s="11">
        <f t="shared" si="5"/>
        <v>30</v>
      </c>
    </row>
    <row r="53" spans="1:7" x14ac:dyDescent="0.2">
      <c r="A53"/>
      <c r="B53" t="s">
        <v>18</v>
      </c>
      <c r="C53" t="s">
        <v>46</v>
      </c>
      <c r="D53">
        <v>2</v>
      </c>
      <c r="E53" s="11">
        <f t="shared" si="5"/>
        <v>30</v>
      </c>
    </row>
    <row r="54" spans="1:7" x14ac:dyDescent="0.2">
      <c r="A54"/>
    </row>
    <row r="55" spans="1:7" x14ac:dyDescent="0.2">
      <c r="A55"/>
    </row>
    <row r="56" spans="1:7" x14ac:dyDescent="0.2">
      <c r="A56"/>
    </row>
    <row r="57" spans="1:7" x14ac:dyDescent="0.2">
      <c r="A57"/>
    </row>
    <row r="58" spans="1:7" x14ac:dyDescent="0.2">
      <c r="A58"/>
    </row>
    <row r="59" spans="1:7" x14ac:dyDescent="0.2">
      <c r="A59"/>
      <c r="B59" s="11"/>
    </row>
    <row r="61" spans="1:7" x14ac:dyDescent="0.2">
      <c r="A61" s="1" t="s">
        <v>0</v>
      </c>
      <c r="B61" s="185" t="s">
        <v>25</v>
      </c>
      <c r="C61" s="185"/>
      <c r="D61" s="185"/>
    </row>
    <row r="62" spans="1:7" x14ac:dyDescent="0.2">
      <c r="B62" s="15" t="s">
        <v>26</v>
      </c>
      <c r="C62" s="15" t="s">
        <v>27</v>
      </c>
      <c r="D62" s="15" t="s">
        <v>28</v>
      </c>
    </row>
    <row r="63" spans="1:7" x14ac:dyDescent="0.2">
      <c r="B63">
        <v>1</v>
      </c>
      <c r="C63">
        <v>5</v>
      </c>
      <c r="D63" s="24">
        <f>IF(C63=0,"",B63/C63)</f>
        <v>0.2</v>
      </c>
      <c r="G63" s="24"/>
    </row>
    <row r="64" spans="1:7" x14ac:dyDescent="0.2">
      <c r="B64">
        <v>10</v>
      </c>
      <c r="C64">
        <v>30</v>
      </c>
      <c r="D64" s="24">
        <f t="shared" ref="D64:D66" si="6">IF(C64=0,"",B64/C64)</f>
        <v>0.33333333333333331</v>
      </c>
    </row>
    <row r="65" spans="1:7" x14ac:dyDescent="0.2">
      <c r="B65">
        <v>20</v>
      </c>
      <c r="C65">
        <v>0</v>
      </c>
      <c r="D65" s="24" t="str">
        <f t="shared" si="6"/>
        <v/>
      </c>
    </row>
    <row r="66" spans="1:7" x14ac:dyDescent="0.2">
      <c r="B66">
        <v>50</v>
      </c>
      <c r="C66">
        <v>100</v>
      </c>
      <c r="D66" s="24">
        <f t="shared" si="6"/>
        <v>0.5</v>
      </c>
    </row>
    <row r="67" spans="1:7" x14ac:dyDescent="0.2">
      <c r="D67" s="17"/>
    </row>
    <row r="73" spans="1:7" x14ac:dyDescent="0.2">
      <c r="A73" s="1" t="s">
        <v>0</v>
      </c>
      <c r="B73" s="185" t="s">
        <v>20</v>
      </c>
      <c r="C73" s="185"/>
      <c r="D73" s="185"/>
    </row>
    <row r="74" spans="1:7" x14ac:dyDescent="0.2">
      <c r="B74" s="15" t="s">
        <v>24</v>
      </c>
      <c r="C74" s="15" t="s">
        <v>21</v>
      </c>
      <c r="D74" s="15" t="s">
        <v>22</v>
      </c>
    </row>
    <row r="75" spans="1:7" x14ac:dyDescent="0.2">
      <c r="B75" t="s">
        <v>23</v>
      </c>
      <c r="C75">
        <v>100</v>
      </c>
      <c r="D75">
        <f>C75</f>
        <v>100</v>
      </c>
    </row>
    <row r="76" spans="1:7" x14ac:dyDescent="0.2">
      <c r="B76" s="14">
        <v>42370</v>
      </c>
      <c r="C76">
        <v>500</v>
      </c>
      <c r="D76" s="11">
        <f>IF(C76&lt;&gt;0,C76+D75,"")</f>
        <v>600</v>
      </c>
      <c r="G76" s="11"/>
    </row>
    <row r="77" spans="1:7" x14ac:dyDescent="0.2">
      <c r="B77" s="14">
        <v>42371</v>
      </c>
      <c r="C77">
        <v>100</v>
      </c>
      <c r="D77" s="11">
        <f t="shared" ref="D77:D85" si="7">IF(C77&lt;&gt;0,C77+D76,"")</f>
        <v>700</v>
      </c>
    </row>
    <row r="78" spans="1:7" x14ac:dyDescent="0.2">
      <c r="B78" s="14">
        <v>42372</v>
      </c>
      <c r="C78">
        <v>600</v>
      </c>
      <c r="D78" s="11">
        <f t="shared" si="7"/>
        <v>1300</v>
      </c>
    </row>
    <row r="79" spans="1:7" x14ac:dyDescent="0.2">
      <c r="A79"/>
      <c r="B79" s="14">
        <v>42373</v>
      </c>
      <c r="C79">
        <v>48</v>
      </c>
      <c r="D79" s="11">
        <f t="shared" si="7"/>
        <v>1348</v>
      </c>
    </row>
    <row r="80" spans="1:7" x14ac:dyDescent="0.2">
      <c r="A80"/>
      <c r="B80" s="14">
        <v>42374</v>
      </c>
      <c r="C80">
        <v>65</v>
      </c>
      <c r="D80" s="11">
        <f t="shared" si="7"/>
        <v>1413</v>
      </c>
    </row>
    <row r="81" spans="1:4" x14ac:dyDescent="0.2">
      <c r="A81"/>
      <c r="B81" s="14">
        <v>42375</v>
      </c>
      <c r="D81" s="11" t="str">
        <f t="shared" si="7"/>
        <v/>
      </c>
    </row>
    <row r="82" spans="1:4" x14ac:dyDescent="0.2">
      <c r="A82"/>
      <c r="B82" s="14">
        <v>42376</v>
      </c>
      <c r="D82" s="11" t="str">
        <f t="shared" si="7"/>
        <v/>
      </c>
    </row>
    <row r="83" spans="1:4" x14ac:dyDescent="0.2">
      <c r="A83"/>
      <c r="B83" s="14">
        <v>42377</v>
      </c>
      <c r="D83" s="11" t="str">
        <f t="shared" si="7"/>
        <v/>
      </c>
    </row>
    <row r="84" spans="1:4" x14ac:dyDescent="0.2">
      <c r="A84"/>
      <c r="B84" s="14">
        <v>42378</v>
      </c>
      <c r="D84" s="11" t="str">
        <f t="shared" si="7"/>
        <v/>
      </c>
    </row>
    <row r="85" spans="1:4" x14ac:dyDescent="0.2">
      <c r="A85"/>
      <c r="B85" s="14">
        <v>42379</v>
      </c>
      <c r="D85" s="11" t="str">
        <f t="shared" si="7"/>
        <v/>
      </c>
    </row>
    <row r="94" spans="1:4" x14ac:dyDescent="0.2">
      <c r="A94" s="1" t="s">
        <v>0</v>
      </c>
      <c r="B94" s="9" t="s">
        <v>56</v>
      </c>
    </row>
    <row r="95" spans="1:4" ht="25.5" x14ac:dyDescent="0.2">
      <c r="B95" s="31" t="s">
        <v>57</v>
      </c>
      <c r="C95" s="32" t="s">
        <v>66</v>
      </c>
    </row>
    <row r="96" spans="1:4" x14ac:dyDescent="0.2">
      <c r="B96" s="25" t="s">
        <v>8</v>
      </c>
      <c r="C96" s="33">
        <v>500</v>
      </c>
    </row>
    <row r="97" spans="2:6" x14ac:dyDescent="0.2">
      <c r="B97" s="21" t="s">
        <v>9</v>
      </c>
      <c r="C97" s="34">
        <v>100</v>
      </c>
    </row>
    <row r="99" spans="2:6" x14ac:dyDescent="0.2">
      <c r="B99" s="42"/>
      <c r="C99" s="42" t="s">
        <v>72</v>
      </c>
      <c r="D99" s="183" t="s">
        <v>56</v>
      </c>
      <c r="E99" s="184"/>
      <c r="F99" s="42" t="s">
        <v>70</v>
      </c>
    </row>
    <row r="100" spans="2:6" x14ac:dyDescent="0.2">
      <c r="B100" s="43" t="s">
        <v>58</v>
      </c>
      <c r="C100" s="43" t="s">
        <v>68</v>
      </c>
      <c r="D100" s="44" t="s">
        <v>42</v>
      </c>
      <c r="E100" s="44" t="s">
        <v>69</v>
      </c>
      <c r="F100" s="43" t="s">
        <v>71</v>
      </c>
    </row>
    <row r="101" spans="2:6" x14ac:dyDescent="0.2">
      <c r="B101" t="s">
        <v>59</v>
      </c>
      <c r="C101" t="s">
        <v>8</v>
      </c>
      <c r="D101" s="38">
        <v>100</v>
      </c>
      <c r="E101" s="39" t="e">
        <f t="shared" ref="E101:E107" si="8">IF(Gruppe="A",$C$96,$C$97)</f>
        <v>#NAME?</v>
      </c>
      <c r="F101" s="11" t="e">
        <f t="shared" ref="F101:F107" si="9">IF(Ist&lt;Soll,Soll-Ist,0)</f>
        <v>#NAME?</v>
      </c>
    </row>
    <row r="102" spans="2:6" x14ac:dyDescent="0.2">
      <c r="B102" t="s">
        <v>60</v>
      </c>
      <c r="C102" t="s">
        <v>8</v>
      </c>
      <c r="D102" s="38">
        <v>500</v>
      </c>
      <c r="E102" s="39" t="e">
        <f t="shared" si="8"/>
        <v>#NAME?</v>
      </c>
      <c r="F102" s="11" t="e">
        <f t="shared" si="9"/>
        <v>#NAME?</v>
      </c>
    </row>
    <row r="103" spans="2:6" x14ac:dyDescent="0.2">
      <c r="B103" t="s">
        <v>61</v>
      </c>
      <c r="C103" t="s">
        <v>9</v>
      </c>
      <c r="D103" s="38">
        <v>150</v>
      </c>
      <c r="E103" s="39" t="e">
        <f t="shared" si="8"/>
        <v>#NAME?</v>
      </c>
      <c r="F103" s="11" t="e">
        <f t="shared" si="9"/>
        <v>#NAME?</v>
      </c>
    </row>
    <row r="104" spans="2:6" x14ac:dyDescent="0.2">
      <c r="B104" t="s">
        <v>62</v>
      </c>
      <c r="C104" t="s">
        <v>8</v>
      </c>
      <c r="D104" s="38">
        <v>52</v>
      </c>
      <c r="E104" s="39" t="e">
        <f t="shared" si="8"/>
        <v>#NAME?</v>
      </c>
      <c r="F104" s="11" t="e">
        <f t="shared" si="9"/>
        <v>#NAME?</v>
      </c>
    </row>
    <row r="105" spans="2:6" x14ac:dyDescent="0.2">
      <c r="B105" t="s">
        <v>63</v>
      </c>
      <c r="C105" t="s">
        <v>9</v>
      </c>
      <c r="D105" s="38">
        <v>33</v>
      </c>
      <c r="E105" s="39" t="e">
        <f t="shared" si="8"/>
        <v>#NAME?</v>
      </c>
      <c r="F105" s="11" t="e">
        <f t="shared" si="9"/>
        <v>#NAME?</v>
      </c>
    </row>
    <row r="106" spans="2:6" x14ac:dyDescent="0.2">
      <c r="B106" t="s">
        <v>64</v>
      </c>
      <c r="C106" t="s">
        <v>9</v>
      </c>
      <c r="D106" s="38">
        <v>68</v>
      </c>
      <c r="E106" s="39" t="e">
        <f t="shared" si="8"/>
        <v>#NAME?</v>
      </c>
      <c r="F106" s="11" t="e">
        <f t="shared" si="9"/>
        <v>#NAME?</v>
      </c>
    </row>
    <row r="107" spans="2:6" x14ac:dyDescent="0.2">
      <c r="B107" t="s">
        <v>65</v>
      </c>
      <c r="C107" t="s">
        <v>8</v>
      </c>
      <c r="D107" s="38">
        <v>450</v>
      </c>
      <c r="E107" s="39" t="e">
        <f t="shared" si="8"/>
        <v>#NAME?</v>
      </c>
      <c r="F107" s="11" t="e">
        <f t="shared" si="9"/>
        <v>#NAME?</v>
      </c>
    </row>
    <row r="113" spans="1:4" x14ac:dyDescent="0.2">
      <c r="B113" s="39"/>
    </row>
    <row r="114" spans="1:4" x14ac:dyDescent="0.2">
      <c r="A114" s="1" t="s">
        <v>0</v>
      </c>
      <c r="B114" s="9" t="s">
        <v>149</v>
      </c>
    </row>
    <row r="115" spans="1:4" x14ac:dyDescent="0.2">
      <c r="B115" s="15" t="s">
        <v>93</v>
      </c>
      <c r="C115" s="15" t="s">
        <v>31</v>
      </c>
      <c r="D115" s="15" t="s">
        <v>149</v>
      </c>
    </row>
    <row r="116" spans="1:4" x14ac:dyDescent="0.2">
      <c r="B116" t="s">
        <v>8</v>
      </c>
      <c r="C116" s="18">
        <v>500</v>
      </c>
      <c r="D116" s="18" t="str">
        <f>IF(C116&gt;1000,C116*10%,"")</f>
        <v/>
      </c>
    </row>
    <row r="117" spans="1:4" x14ac:dyDescent="0.2">
      <c r="B117" t="s">
        <v>9</v>
      </c>
      <c r="C117" s="18">
        <v>700</v>
      </c>
      <c r="D117" s="18" t="str">
        <f t="shared" ref="D117:D122" si="10">IF(C117&gt;1000,C117*10%,"")</f>
        <v/>
      </c>
    </row>
    <row r="118" spans="1:4" x14ac:dyDescent="0.2">
      <c r="B118" t="s">
        <v>150</v>
      </c>
      <c r="C118" s="18">
        <v>2000</v>
      </c>
      <c r="D118" s="18">
        <f t="shared" si="10"/>
        <v>200</v>
      </c>
    </row>
    <row r="119" spans="1:4" x14ac:dyDescent="0.2">
      <c r="B119" t="s">
        <v>151</v>
      </c>
      <c r="C119" s="18">
        <v>1500</v>
      </c>
      <c r="D119" s="18">
        <f t="shared" si="10"/>
        <v>150</v>
      </c>
    </row>
    <row r="120" spans="1:4" x14ac:dyDescent="0.2">
      <c r="B120" t="s">
        <v>152</v>
      </c>
      <c r="C120" s="18">
        <v>1300</v>
      </c>
      <c r="D120" s="18">
        <f t="shared" si="10"/>
        <v>130</v>
      </c>
    </row>
    <row r="121" spans="1:4" x14ac:dyDescent="0.2">
      <c r="B121" t="s">
        <v>153</v>
      </c>
      <c r="C121" s="18">
        <v>100</v>
      </c>
      <c r="D121" s="18" t="str">
        <f t="shared" si="10"/>
        <v/>
      </c>
    </row>
    <row r="122" spans="1:4" x14ac:dyDescent="0.2">
      <c r="B122" t="s">
        <v>154</v>
      </c>
      <c r="C122" s="18">
        <v>30</v>
      </c>
      <c r="D122" s="18" t="str">
        <f t="shared" si="10"/>
        <v/>
      </c>
    </row>
    <row r="129" spans="1:5" x14ac:dyDescent="0.2">
      <c r="A129" s="1" t="s">
        <v>0</v>
      </c>
      <c r="B129" s="9" t="s">
        <v>155</v>
      </c>
    </row>
    <row r="130" spans="1:5" ht="25.5" x14ac:dyDescent="0.2">
      <c r="B130" s="15" t="s">
        <v>156</v>
      </c>
      <c r="C130" s="30" t="s">
        <v>157</v>
      </c>
      <c r="D130" s="15" t="s">
        <v>95</v>
      </c>
      <c r="E130" s="15" t="s">
        <v>155</v>
      </c>
    </row>
    <row r="131" spans="1:5" x14ac:dyDescent="0.2">
      <c r="B131" t="s">
        <v>8</v>
      </c>
      <c r="C131">
        <v>7</v>
      </c>
      <c r="D131" s="18">
        <v>500</v>
      </c>
      <c r="E131" s="18">
        <f>IF(C131&lt;31,D131*2%,0)</f>
        <v>10</v>
      </c>
    </row>
    <row r="132" spans="1:5" x14ac:dyDescent="0.2">
      <c r="B132" t="s">
        <v>9</v>
      </c>
      <c r="C132">
        <v>14</v>
      </c>
      <c r="D132" s="18">
        <v>700</v>
      </c>
      <c r="E132" s="18">
        <f t="shared" ref="E132:E137" si="11">IF(C132&lt;31,D132*2%,0)</f>
        <v>14</v>
      </c>
    </row>
    <row r="133" spans="1:5" x14ac:dyDescent="0.2">
      <c r="B133" t="s">
        <v>150</v>
      </c>
      <c r="C133">
        <v>16</v>
      </c>
      <c r="D133" s="18">
        <v>2000</v>
      </c>
      <c r="E133" s="18">
        <f t="shared" si="11"/>
        <v>40</v>
      </c>
    </row>
    <row r="134" spans="1:5" x14ac:dyDescent="0.2">
      <c r="B134" t="s">
        <v>151</v>
      </c>
      <c r="C134">
        <v>18</v>
      </c>
      <c r="D134" s="18">
        <v>1500</v>
      </c>
      <c r="E134" s="18">
        <f t="shared" si="11"/>
        <v>30</v>
      </c>
    </row>
    <row r="135" spans="1:5" x14ac:dyDescent="0.2">
      <c r="B135" t="s">
        <v>152</v>
      </c>
      <c r="C135">
        <v>20</v>
      </c>
      <c r="D135" s="18">
        <v>1300</v>
      </c>
      <c r="E135" s="18">
        <f t="shared" si="11"/>
        <v>26</v>
      </c>
    </row>
    <row r="136" spans="1:5" x14ac:dyDescent="0.2">
      <c r="B136" t="s">
        <v>153</v>
      </c>
      <c r="C136">
        <v>30</v>
      </c>
      <c r="D136" s="18">
        <v>100</v>
      </c>
      <c r="E136" s="18">
        <f t="shared" si="11"/>
        <v>2</v>
      </c>
    </row>
    <row r="137" spans="1:5" x14ac:dyDescent="0.2">
      <c r="B137" t="s">
        <v>154</v>
      </c>
      <c r="C137">
        <v>40</v>
      </c>
      <c r="D137" s="18">
        <v>30</v>
      </c>
      <c r="E137" s="18">
        <f t="shared" si="11"/>
        <v>0</v>
      </c>
    </row>
  </sheetData>
  <sheetProtection formatCells="0" formatColumns="0" formatRows="0" insertColumns="0" insertRows="0" insertHyperlinks="0" deleteColumns="0" deleteRows="0" sort="0" autoFilter="0" pivotTables="0"/>
  <mergeCells count="3">
    <mergeCell ref="B61:D61"/>
    <mergeCell ref="B73:D73"/>
    <mergeCell ref="D99:E99"/>
  </mergeCells>
  <pageMargins left="0.23622047244094491" right="0.23622047244094491" top="0.74803149606299213" bottom="0.74803149606299213" header="0.31496062992125984" footer="0.31496062992125984"/>
  <pageSetup paperSize="9" fitToHeight="0" orientation="landscape" r:id="rId1"/>
  <headerFooter>
    <oddHeader>&amp;C&amp;20&amp;A</oddHeader>
    <oddFooter>&amp;L&amp;Z
&amp;F&amp;A&amp;CSeite &amp;P von &amp;N&amp;R&amp;D</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G116"/>
  <sheetViews>
    <sheetView zoomScaleNormal="100" zoomScaleSheetLayoutView="115" zoomScalePageLayoutView="70" workbookViewId="0">
      <pane ySplit="1" topLeftCell="A2" activePane="bottomLeft" state="frozen"/>
      <selection pane="bottomLeft" activeCell="A2" sqref="A2"/>
    </sheetView>
  </sheetViews>
  <sheetFormatPr baseColWidth="10" defaultRowHeight="12.75" x14ac:dyDescent="0.2"/>
  <cols>
    <col min="1" max="1" width="12.7109375" customWidth="1"/>
    <col min="2" max="2" width="10.85546875" bestFit="1" customWidth="1"/>
    <col min="3" max="3" width="10.85546875" customWidth="1"/>
    <col min="4" max="4" width="9.42578125" bestFit="1" customWidth="1"/>
    <col min="5" max="5" width="10.7109375" customWidth="1"/>
    <col min="6" max="6" width="10.7109375" bestFit="1" customWidth="1"/>
    <col min="7" max="7" width="9.42578125" bestFit="1" customWidth="1"/>
  </cols>
  <sheetData>
    <row r="1" spans="1:7" ht="15.75" x14ac:dyDescent="0.2">
      <c r="A1" s="186" t="s">
        <v>7</v>
      </c>
      <c r="B1" s="186"/>
      <c r="C1" s="186"/>
      <c r="D1" s="186"/>
      <c r="E1" s="186"/>
      <c r="F1" s="186"/>
      <c r="G1" s="186"/>
    </row>
    <row r="2" spans="1:7" x14ac:dyDescent="0.2">
      <c r="A2" s="26"/>
      <c r="B2" s="26"/>
      <c r="C2" s="26"/>
      <c r="D2" s="26"/>
      <c r="E2" s="26"/>
      <c r="F2" s="26"/>
      <c r="G2" s="26"/>
    </row>
    <row r="3" spans="1:7" x14ac:dyDescent="0.2">
      <c r="A3" s="26"/>
      <c r="B3" s="26"/>
      <c r="C3" s="26"/>
      <c r="D3" s="26"/>
      <c r="E3" s="26"/>
      <c r="F3" s="26"/>
      <c r="G3" s="26"/>
    </row>
    <row r="4" spans="1:7" x14ac:dyDescent="0.2">
      <c r="A4" s="26" t="s">
        <v>40</v>
      </c>
      <c r="B4" s="26"/>
      <c r="C4" s="26"/>
      <c r="D4" s="26"/>
      <c r="E4" s="26"/>
      <c r="F4" s="26"/>
      <c r="G4" s="26"/>
    </row>
    <row r="5" spans="1:7" x14ac:dyDescent="0.2">
      <c r="A5" s="10" t="s">
        <v>81</v>
      </c>
      <c r="B5" s="10" t="s">
        <v>12</v>
      </c>
      <c r="C5" s="10" t="s">
        <v>40</v>
      </c>
      <c r="D5" s="26"/>
      <c r="E5" s="26"/>
      <c r="F5" s="26"/>
      <c r="G5" s="26"/>
    </row>
    <row r="6" spans="1:7" x14ac:dyDescent="0.2">
      <c r="A6" s="5" t="s">
        <v>82</v>
      </c>
      <c r="B6" s="27" t="s">
        <v>36</v>
      </c>
      <c r="C6" s="28" t="s">
        <v>238</v>
      </c>
      <c r="D6" s="26"/>
      <c r="E6" s="26"/>
      <c r="F6" s="26"/>
      <c r="G6" s="26"/>
    </row>
    <row r="7" spans="1:7" x14ac:dyDescent="0.2">
      <c r="A7" s="5" t="s">
        <v>83</v>
      </c>
      <c r="B7" s="27" t="s">
        <v>37</v>
      </c>
      <c r="C7" s="28"/>
      <c r="D7" s="26"/>
      <c r="E7" s="26"/>
      <c r="F7" s="26"/>
      <c r="G7" s="26"/>
    </row>
    <row r="8" spans="1:7" x14ac:dyDescent="0.2">
      <c r="A8" s="5" t="s">
        <v>84</v>
      </c>
      <c r="B8" s="27" t="s">
        <v>38</v>
      </c>
      <c r="C8" s="28"/>
      <c r="D8" s="26"/>
      <c r="E8" s="26"/>
      <c r="F8" s="26"/>
      <c r="G8" s="26"/>
    </row>
    <row r="9" spans="1:7" x14ac:dyDescent="0.2">
      <c r="A9" s="5" t="s">
        <v>85</v>
      </c>
      <c r="B9" s="27" t="s">
        <v>39</v>
      </c>
      <c r="C9" s="28"/>
      <c r="D9" s="26"/>
      <c r="E9" s="26"/>
      <c r="F9" s="26"/>
      <c r="G9" s="26"/>
    </row>
    <row r="10" spans="1:7" x14ac:dyDescent="0.2">
      <c r="A10" s="26"/>
      <c r="B10" s="26"/>
      <c r="C10" s="26"/>
      <c r="D10" s="26"/>
      <c r="E10" s="26"/>
      <c r="F10" s="26"/>
      <c r="G10" s="26"/>
    </row>
    <row r="11" spans="1:7" x14ac:dyDescent="0.2">
      <c r="A11" s="26"/>
      <c r="B11" s="26"/>
      <c r="C11" s="26"/>
      <c r="D11" s="26"/>
      <c r="E11" s="26"/>
      <c r="F11" s="26"/>
      <c r="G11" s="26"/>
    </row>
    <row r="12" spans="1:7" x14ac:dyDescent="0.2">
      <c r="B12" s="26"/>
      <c r="C12" s="26"/>
      <c r="D12" s="26"/>
      <c r="E12" s="26"/>
      <c r="F12" s="26"/>
      <c r="G12" s="26"/>
    </row>
    <row r="13" spans="1:7" x14ac:dyDescent="0.2">
      <c r="A13" s="26"/>
      <c r="B13" s="26"/>
      <c r="C13" s="26"/>
      <c r="D13" s="26"/>
      <c r="E13" s="26"/>
      <c r="F13" s="26"/>
      <c r="G13" s="26"/>
    </row>
    <row r="14" spans="1:7" x14ac:dyDescent="0.2">
      <c r="A14" s="26"/>
      <c r="B14" s="26"/>
      <c r="C14" s="26"/>
      <c r="D14" s="26"/>
      <c r="E14" s="26"/>
      <c r="F14" s="26"/>
      <c r="G14" s="26"/>
    </row>
    <row r="15" spans="1:7" x14ac:dyDescent="0.2">
      <c r="A15" s="28" t="s">
        <v>238</v>
      </c>
      <c r="B15" s="26"/>
      <c r="C15" s="26"/>
      <c r="D15" s="26"/>
      <c r="E15" s="26"/>
      <c r="F15" s="26"/>
      <c r="G15" s="26"/>
    </row>
    <row r="16" spans="1:7" x14ac:dyDescent="0.2">
      <c r="A16" s="28"/>
      <c r="B16" s="26"/>
      <c r="C16" s="26"/>
      <c r="D16" s="26"/>
      <c r="E16" s="26"/>
      <c r="F16" s="26"/>
      <c r="G16" s="26"/>
    </row>
    <row r="17" spans="1:7" x14ac:dyDescent="0.2">
      <c r="A17" s="26"/>
      <c r="B17" s="26"/>
      <c r="C17" s="26"/>
      <c r="D17" s="26"/>
      <c r="E17" s="26"/>
      <c r="F17" s="26"/>
      <c r="G17" s="26"/>
    </row>
    <row r="18" spans="1:7" x14ac:dyDescent="0.2">
      <c r="A18" s="9" t="s">
        <v>32</v>
      </c>
    </row>
    <row r="19" spans="1:7" x14ac:dyDescent="0.2">
      <c r="A19" s="10" t="s">
        <v>30</v>
      </c>
      <c r="B19" s="15" t="s">
        <v>31</v>
      </c>
      <c r="C19" s="29" t="s">
        <v>35</v>
      </c>
      <c r="D19" s="15" t="s">
        <v>32</v>
      </c>
      <c r="F19" s="174" t="s">
        <v>33</v>
      </c>
      <c r="G19" s="176" t="s">
        <v>32</v>
      </c>
    </row>
    <row r="20" spans="1:7" x14ac:dyDescent="0.2">
      <c r="A20" t="s">
        <v>14</v>
      </c>
      <c r="B20" s="18">
        <v>1000</v>
      </c>
      <c r="C20" s="13"/>
      <c r="D20" s="23"/>
      <c r="F20" s="175">
        <v>10000</v>
      </c>
      <c r="G20" s="20">
        <v>0.01</v>
      </c>
    </row>
    <row r="21" spans="1:7" x14ac:dyDescent="0.2">
      <c r="A21" t="s">
        <v>15</v>
      </c>
      <c r="B21" s="18">
        <v>10000</v>
      </c>
      <c r="C21" s="13"/>
      <c r="D21" s="23"/>
      <c r="F21" s="175">
        <v>30000</v>
      </c>
      <c r="G21" s="20">
        <v>0.02</v>
      </c>
    </row>
    <row r="22" spans="1:7" x14ac:dyDescent="0.2">
      <c r="A22" t="s">
        <v>17</v>
      </c>
      <c r="B22" s="18">
        <v>20000</v>
      </c>
      <c r="C22" s="13"/>
      <c r="D22" s="23"/>
      <c r="F22" s="96" t="s">
        <v>34</v>
      </c>
      <c r="G22" s="22">
        <v>0.03</v>
      </c>
    </row>
    <row r="23" spans="1:7" x14ac:dyDescent="0.2">
      <c r="A23" t="s">
        <v>19</v>
      </c>
      <c r="B23" s="18">
        <v>30000</v>
      </c>
      <c r="C23" s="13"/>
      <c r="D23" s="23"/>
    </row>
    <row r="24" spans="1:7" x14ac:dyDescent="0.2">
      <c r="A24" t="s">
        <v>16</v>
      </c>
      <c r="B24" s="18">
        <v>40000</v>
      </c>
      <c r="C24" s="13"/>
      <c r="D24" s="23"/>
    </row>
    <row r="25" spans="1:7" x14ac:dyDescent="0.2">
      <c r="A25" t="s">
        <v>18</v>
      </c>
      <c r="B25" s="18">
        <v>50000</v>
      </c>
      <c r="C25" s="13"/>
      <c r="D25" s="23"/>
    </row>
    <row r="26" spans="1:7" x14ac:dyDescent="0.2">
      <c r="A26" s="9"/>
      <c r="B26" s="12"/>
      <c r="C26" s="13"/>
    </row>
    <row r="31" spans="1:7" x14ac:dyDescent="0.2">
      <c r="A31" s="13" t="s">
        <v>239</v>
      </c>
      <c r="B31" s="13"/>
      <c r="C31" s="13"/>
      <c r="D31" s="13"/>
      <c r="E31" s="13"/>
      <c r="F31" s="13"/>
    </row>
    <row r="34" spans="1:6" x14ac:dyDescent="0.2">
      <c r="A34" s="9" t="s">
        <v>56</v>
      </c>
    </row>
    <row r="35" spans="1:6" ht="25.5" x14ac:dyDescent="0.2">
      <c r="A35" s="36" t="s">
        <v>57</v>
      </c>
      <c r="B35" s="37" t="s">
        <v>66</v>
      </c>
    </row>
    <row r="36" spans="1:6" x14ac:dyDescent="0.2">
      <c r="A36" s="25" t="s">
        <v>8</v>
      </c>
      <c r="B36" s="33">
        <v>500</v>
      </c>
    </row>
    <row r="37" spans="1:6" x14ac:dyDescent="0.2">
      <c r="A37" s="21" t="s">
        <v>9</v>
      </c>
      <c r="B37" s="34">
        <v>100</v>
      </c>
    </row>
    <row r="40" spans="1:6" ht="25.5" customHeight="1" x14ac:dyDescent="0.2">
      <c r="A40" s="42"/>
      <c r="B40" s="42" t="s">
        <v>72</v>
      </c>
      <c r="C40" s="183" t="s">
        <v>56</v>
      </c>
      <c r="D40" s="184"/>
      <c r="E40" s="183" t="s">
        <v>73</v>
      </c>
      <c r="F40" s="184"/>
    </row>
    <row r="41" spans="1:6" x14ac:dyDescent="0.2">
      <c r="A41" s="43" t="s">
        <v>166</v>
      </c>
      <c r="B41" s="43" t="s">
        <v>68</v>
      </c>
      <c r="C41" s="44" t="s">
        <v>42</v>
      </c>
      <c r="D41" s="44" t="s">
        <v>69</v>
      </c>
      <c r="E41" s="41" t="s">
        <v>74</v>
      </c>
      <c r="F41" s="40" t="s">
        <v>71</v>
      </c>
    </row>
    <row r="42" spans="1:6" x14ac:dyDescent="0.2">
      <c r="A42" t="s">
        <v>60</v>
      </c>
      <c r="B42" t="s">
        <v>8</v>
      </c>
      <c r="C42">
        <v>500</v>
      </c>
      <c r="D42" s="11"/>
      <c r="E42">
        <v>50</v>
      </c>
      <c r="F42" s="11"/>
    </row>
    <row r="43" spans="1:6" x14ac:dyDescent="0.2">
      <c r="A43" t="s">
        <v>61</v>
      </c>
      <c r="B43" t="s">
        <v>9</v>
      </c>
      <c r="C43">
        <v>41</v>
      </c>
      <c r="D43" s="11"/>
      <c r="E43">
        <v>60</v>
      </c>
      <c r="F43" s="11"/>
    </row>
    <row r="44" spans="1:6" x14ac:dyDescent="0.2">
      <c r="A44" t="s">
        <v>62</v>
      </c>
      <c r="B44" t="s">
        <v>8</v>
      </c>
      <c r="C44">
        <v>52</v>
      </c>
      <c r="D44" s="11"/>
      <c r="E44">
        <v>100</v>
      </c>
      <c r="F44" s="11"/>
    </row>
    <row r="45" spans="1:6" x14ac:dyDescent="0.2">
      <c r="A45" t="s">
        <v>63</v>
      </c>
      <c r="B45" t="s">
        <v>9</v>
      </c>
      <c r="C45">
        <v>33</v>
      </c>
      <c r="D45" s="11"/>
      <c r="E45">
        <v>100</v>
      </c>
      <c r="F45" s="11"/>
    </row>
    <row r="46" spans="1:6" x14ac:dyDescent="0.2">
      <c r="A46" t="s">
        <v>64</v>
      </c>
      <c r="B46" t="s">
        <v>9</v>
      </c>
      <c r="C46">
        <v>39</v>
      </c>
      <c r="D46" s="11"/>
      <c r="E46">
        <v>50</v>
      </c>
      <c r="F46" s="11"/>
    </row>
    <row r="47" spans="1:6" x14ac:dyDescent="0.2">
      <c r="A47" t="s">
        <v>65</v>
      </c>
      <c r="B47" t="s">
        <v>8</v>
      </c>
      <c r="C47">
        <v>450</v>
      </c>
      <c r="D47" s="11"/>
      <c r="E47">
        <v>100</v>
      </c>
      <c r="F47" s="11"/>
    </row>
    <row r="54" spans="1:4" x14ac:dyDescent="0.2">
      <c r="A54" t="s">
        <v>69</v>
      </c>
      <c r="B54" s="11" t="s">
        <v>80</v>
      </c>
    </row>
    <row r="55" spans="1:4" x14ac:dyDescent="0.2">
      <c r="A55" t="s">
        <v>67</v>
      </c>
      <c r="B55" s="11"/>
    </row>
    <row r="56" spans="1:4" x14ac:dyDescent="0.2">
      <c r="A56" s="45" t="s">
        <v>76</v>
      </c>
      <c r="B56" s="11" t="s">
        <v>168</v>
      </c>
    </row>
    <row r="57" spans="1:4" x14ac:dyDescent="0.2">
      <c r="A57" s="45" t="s">
        <v>77</v>
      </c>
      <c r="B57" s="11" t="s">
        <v>75</v>
      </c>
    </row>
    <row r="60" spans="1:4" x14ac:dyDescent="0.2">
      <c r="A60" s="9" t="s">
        <v>97</v>
      </c>
    </row>
    <row r="61" spans="1:4" x14ac:dyDescent="0.2">
      <c r="A61" s="15" t="s">
        <v>93</v>
      </c>
      <c r="B61" s="15" t="s">
        <v>96</v>
      </c>
      <c r="C61" s="15" t="s">
        <v>95</v>
      </c>
      <c r="D61" s="15" t="s">
        <v>97</v>
      </c>
    </row>
    <row r="62" spans="1:4" x14ac:dyDescent="0.2">
      <c r="A62" t="s">
        <v>14</v>
      </c>
      <c r="B62" t="s">
        <v>9</v>
      </c>
      <c r="C62">
        <v>49</v>
      </c>
      <c r="D62" s="11"/>
    </row>
    <row r="63" spans="1:4" x14ac:dyDescent="0.2">
      <c r="A63" t="s">
        <v>15</v>
      </c>
      <c r="B63" t="s">
        <v>94</v>
      </c>
      <c r="C63">
        <v>100</v>
      </c>
      <c r="D63" s="11"/>
    </row>
    <row r="64" spans="1:4" x14ac:dyDescent="0.2">
      <c r="A64" t="s">
        <v>17</v>
      </c>
      <c r="B64" t="s">
        <v>9</v>
      </c>
      <c r="C64">
        <v>60</v>
      </c>
      <c r="D64" s="11"/>
    </row>
    <row r="65" spans="1:4" x14ac:dyDescent="0.2">
      <c r="A65" t="s">
        <v>19</v>
      </c>
      <c r="B65" t="s">
        <v>94</v>
      </c>
      <c r="C65">
        <v>10</v>
      </c>
      <c r="D65" s="11"/>
    </row>
    <row r="66" spans="1:4" x14ac:dyDescent="0.2">
      <c r="A66" t="s">
        <v>16</v>
      </c>
      <c r="B66" t="s">
        <v>9</v>
      </c>
      <c r="C66">
        <v>500</v>
      </c>
      <c r="D66" s="11"/>
    </row>
    <row r="67" spans="1:4" x14ac:dyDescent="0.2">
      <c r="A67" t="s">
        <v>18</v>
      </c>
      <c r="B67" t="s">
        <v>94</v>
      </c>
      <c r="C67">
        <v>60</v>
      </c>
      <c r="D67" s="11"/>
    </row>
    <row r="73" spans="1:4" x14ac:dyDescent="0.2">
      <c r="A73" s="11" t="s">
        <v>240</v>
      </c>
    </row>
    <row r="76" spans="1:4" x14ac:dyDescent="0.2">
      <c r="A76" s="9" t="s">
        <v>155</v>
      </c>
    </row>
    <row r="77" spans="1:4" ht="25.5" x14ac:dyDescent="0.2">
      <c r="A77" s="15" t="s">
        <v>156</v>
      </c>
      <c r="B77" s="30" t="s">
        <v>157</v>
      </c>
      <c r="C77" s="15" t="s">
        <v>95</v>
      </c>
      <c r="D77" s="30" t="s">
        <v>235</v>
      </c>
    </row>
    <row r="78" spans="1:4" x14ac:dyDescent="0.2">
      <c r="A78" t="s">
        <v>8</v>
      </c>
      <c r="B78">
        <v>7</v>
      </c>
      <c r="C78" s="18">
        <v>500</v>
      </c>
      <c r="D78" s="18"/>
    </row>
    <row r="79" spans="1:4" x14ac:dyDescent="0.2">
      <c r="A79" t="s">
        <v>9</v>
      </c>
      <c r="B79">
        <v>14</v>
      </c>
      <c r="C79" s="18">
        <v>700</v>
      </c>
      <c r="D79" s="18"/>
    </row>
    <row r="80" spans="1:4" x14ac:dyDescent="0.2">
      <c r="A80" t="s">
        <v>150</v>
      </c>
      <c r="B80">
        <v>16</v>
      </c>
      <c r="C80" s="18">
        <v>2000</v>
      </c>
      <c r="D80" s="18"/>
    </row>
    <row r="81" spans="1:7" x14ac:dyDescent="0.2">
      <c r="A81" t="s">
        <v>151</v>
      </c>
      <c r="B81">
        <v>18</v>
      </c>
      <c r="C81" s="18">
        <v>1500</v>
      </c>
      <c r="D81" s="18"/>
    </row>
    <row r="82" spans="1:7" x14ac:dyDescent="0.2">
      <c r="A82" t="s">
        <v>152</v>
      </c>
      <c r="B82">
        <v>20</v>
      </c>
      <c r="C82" s="18">
        <v>1300</v>
      </c>
      <c r="D82" s="18"/>
    </row>
    <row r="83" spans="1:7" x14ac:dyDescent="0.2">
      <c r="A83" t="s">
        <v>153</v>
      </c>
      <c r="B83">
        <v>30</v>
      </c>
      <c r="C83" s="18">
        <v>100</v>
      </c>
      <c r="D83" s="18"/>
    </row>
    <row r="84" spans="1:7" x14ac:dyDescent="0.2">
      <c r="A84" t="s">
        <v>154</v>
      </c>
      <c r="B84">
        <v>40</v>
      </c>
      <c r="C84" s="18">
        <v>30</v>
      </c>
      <c r="D84" s="18"/>
    </row>
    <row r="91" spans="1:7" ht="15" x14ac:dyDescent="0.2">
      <c r="A91" s="9" t="s">
        <v>158</v>
      </c>
      <c r="G91" s="82"/>
    </row>
    <row r="92" spans="1:7" x14ac:dyDescent="0.2">
      <c r="A92" s="15" t="s">
        <v>159</v>
      </c>
      <c r="B92" s="30" t="s">
        <v>160</v>
      </c>
      <c r="C92" s="15" t="s">
        <v>161</v>
      </c>
    </row>
    <row r="93" spans="1:7" x14ac:dyDescent="0.2">
      <c r="A93" t="s">
        <v>8</v>
      </c>
      <c r="B93">
        <v>8</v>
      </c>
    </row>
    <row r="94" spans="1:7" x14ac:dyDescent="0.2">
      <c r="A94" t="s">
        <v>9</v>
      </c>
      <c r="B94">
        <v>16</v>
      </c>
    </row>
    <row r="95" spans="1:7" x14ac:dyDescent="0.2">
      <c r="A95" t="s">
        <v>150</v>
      </c>
      <c r="B95">
        <v>10</v>
      </c>
    </row>
    <row r="96" spans="1:7" x14ac:dyDescent="0.2">
      <c r="A96" t="s">
        <v>151</v>
      </c>
      <c r="B96">
        <v>29</v>
      </c>
    </row>
    <row r="97" spans="1:3" x14ac:dyDescent="0.2">
      <c r="A97" t="s">
        <v>152</v>
      </c>
      <c r="B97">
        <v>50</v>
      </c>
    </row>
    <row r="105" spans="1:3" x14ac:dyDescent="0.2">
      <c r="A105" s="9" t="s">
        <v>162</v>
      </c>
    </row>
    <row r="106" spans="1:3" x14ac:dyDescent="0.2">
      <c r="A106" s="15" t="s">
        <v>159</v>
      </c>
      <c r="B106" s="30" t="s">
        <v>160</v>
      </c>
      <c r="C106" s="15" t="s">
        <v>161</v>
      </c>
    </row>
    <row r="107" spans="1:3" x14ac:dyDescent="0.2">
      <c r="A107" t="s">
        <v>163</v>
      </c>
      <c r="B107">
        <v>10</v>
      </c>
      <c r="C107">
        <v>300</v>
      </c>
    </row>
    <row r="108" spans="1:3" x14ac:dyDescent="0.2">
      <c r="A108" t="s">
        <v>164</v>
      </c>
      <c r="B108">
        <v>25</v>
      </c>
      <c r="C108">
        <v>400</v>
      </c>
    </row>
    <row r="109" spans="1:3" x14ac:dyDescent="0.2">
      <c r="A109" t="s">
        <v>165</v>
      </c>
      <c r="C109">
        <v>500</v>
      </c>
    </row>
    <row r="110" spans="1:3" x14ac:dyDescent="0.2">
      <c r="A110" s="9"/>
    </row>
    <row r="111" spans="1:3" x14ac:dyDescent="0.2">
      <c r="A111" s="15" t="s">
        <v>159</v>
      </c>
      <c r="B111" s="30" t="s">
        <v>160</v>
      </c>
      <c r="C111" s="15" t="s">
        <v>161</v>
      </c>
    </row>
    <row r="112" spans="1:3" x14ac:dyDescent="0.2">
      <c r="A112" t="s">
        <v>8</v>
      </c>
      <c r="B112">
        <v>8</v>
      </c>
    </row>
    <row r="113" spans="1:2" x14ac:dyDescent="0.2">
      <c r="A113" t="s">
        <v>9</v>
      </c>
      <c r="B113">
        <v>16</v>
      </c>
    </row>
    <row r="114" spans="1:2" x14ac:dyDescent="0.2">
      <c r="A114" t="s">
        <v>150</v>
      </c>
      <c r="B114">
        <v>10</v>
      </c>
    </row>
    <row r="115" spans="1:2" x14ac:dyDescent="0.2">
      <c r="A115" t="s">
        <v>151</v>
      </c>
      <c r="B115">
        <v>29</v>
      </c>
    </row>
    <row r="116" spans="1:2" x14ac:dyDescent="0.2">
      <c r="A116" t="s">
        <v>152</v>
      </c>
      <c r="B116">
        <v>50</v>
      </c>
    </row>
  </sheetData>
  <sheetProtection formatCells="0" formatColumns="0" formatRows="0" insertColumns="0" insertRows="0" insertHyperlinks="0" deleteColumns="0" deleteRows="0" sort="0" autoFilter="0" pivotTables="0"/>
  <mergeCells count="3">
    <mergeCell ref="A1:G1"/>
    <mergeCell ref="C40:D40"/>
    <mergeCell ref="E40:F40"/>
  </mergeCells>
  <pageMargins left="0.23622047244094491" right="0.23622047244094491" top="0.74803149606299213" bottom="0.74803149606299213" header="0.31496062992125984" footer="0.31496062992125984"/>
  <pageSetup paperSize="9" fitToHeight="0" orientation="landscape" r:id="rId1"/>
  <headerFooter>
    <oddHeader>&amp;C&amp;20&amp;A</oddHeader>
    <oddFooter>&amp;L&amp;Z
&amp;F&amp;A&amp;CSeite &amp;P von &amp;N&amp;R&amp;D</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H116"/>
  <sheetViews>
    <sheetView zoomScaleNormal="100" zoomScaleSheetLayoutView="115" zoomScalePageLayoutView="70" workbookViewId="0">
      <pane xSplit="1" ySplit="2" topLeftCell="B3" activePane="bottomRight" state="frozen"/>
      <selection activeCell="B3" sqref="B3"/>
      <selection pane="topRight" activeCell="B3" sqref="B3"/>
      <selection pane="bottomLeft" activeCell="B3" sqref="B3"/>
      <selection pane="bottomRight" activeCell="B3" sqref="B3"/>
    </sheetView>
  </sheetViews>
  <sheetFormatPr baseColWidth="10" defaultRowHeight="12.75" x14ac:dyDescent="0.2"/>
  <cols>
    <col min="1" max="1" width="11.28515625" bestFit="1" customWidth="1"/>
    <col min="2" max="3" width="10.85546875" bestFit="1" customWidth="1"/>
    <col min="4" max="4" width="9.42578125" bestFit="1" customWidth="1"/>
    <col min="5" max="5" width="10.7109375" customWidth="1"/>
    <col min="6" max="6" width="10.7109375" bestFit="1" customWidth="1"/>
    <col min="7" max="7" width="9.42578125" bestFit="1" customWidth="1"/>
  </cols>
  <sheetData>
    <row r="1" spans="1:8" ht="15.75" x14ac:dyDescent="0.2">
      <c r="A1" s="186" t="s">
        <v>7</v>
      </c>
      <c r="B1" s="186"/>
      <c r="C1" s="186"/>
      <c r="D1" s="186"/>
      <c r="E1" s="186"/>
      <c r="F1" s="186"/>
      <c r="G1" s="186"/>
    </row>
    <row r="2" spans="1:8" x14ac:dyDescent="0.2">
      <c r="A2" s="26"/>
      <c r="B2" s="26"/>
      <c r="C2" s="26"/>
      <c r="D2" s="26"/>
      <c r="E2" s="26"/>
      <c r="F2" s="26"/>
      <c r="G2" s="26"/>
    </row>
    <row r="3" spans="1:8" x14ac:dyDescent="0.2">
      <c r="A3" s="26"/>
      <c r="B3" s="26"/>
      <c r="C3" s="26"/>
      <c r="D3" s="26"/>
      <c r="E3" s="26"/>
      <c r="F3" s="26"/>
      <c r="G3" s="26"/>
    </row>
    <row r="4" spans="1:8" x14ac:dyDescent="0.2">
      <c r="A4" s="26" t="s">
        <v>40</v>
      </c>
      <c r="B4" s="26"/>
      <c r="C4" s="26"/>
      <c r="D4" s="26"/>
      <c r="E4" s="26"/>
      <c r="F4" s="26"/>
      <c r="G4" s="26"/>
    </row>
    <row r="5" spans="1:8" x14ac:dyDescent="0.2">
      <c r="A5" s="10" t="s">
        <v>81</v>
      </c>
      <c r="B5" s="10" t="s">
        <v>12</v>
      </c>
      <c r="C5" s="10" t="s">
        <v>40</v>
      </c>
      <c r="D5" s="26"/>
      <c r="E5" s="26"/>
      <c r="F5" s="26"/>
      <c r="G5" s="26"/>
      <c r="H5" s="26"/>
    </row>
    <row r="6" spans="1:8" x14ac:dyDescent="0.2">
      <c r="A6" s="5" t="s">
        <v>82</v>
      </c>
      <c r="B6" s="27" t="s">
        <v>36</v>
      </c>
      <c r="C6" s="28">
        <f>IF(B6="sehr gut",10,IF(B6="gut",5,IF(B6="befriedigend",2,0)))</f>
        <v>10</v>
      </c>
      <c r="D6" s="26"/>
      <c r="E6" s="26"/>
      <c r="F6" s="26"/>
      <c r="G6" s="26"/>
      <c r="H6" s="26"/>
    </row>
    <row r="7" spans="1:8" x14ac:dyDescent="0.2">
      <c r="A7" s="5" t="s">
        <v>83</v>
      </c>
      <c r="B7" s="27" t="s">
        <v>37</v>
      </c>
      <c r="C7" s="28">
        <f t="shared" ref="C7:C9" si="0">IF(B7="sehr gut",10,IF(B7="gut",5,IF(B7="befriedigend",2,0)))</f>
        <v>5</v>
      </c>
      <c r="D7" s="26"/>
      <c r="E7" s="26"/>
      <c r="F7" s="26"/>
      <c r="G7" s="26"/>
      <c r="H7" s="26"/>
    </row>
    <row r="8" spans="1:8" x14ac:dyDescent="0.2">
      <c r="A8" s="5" t="s">
        <v>84</v>
      </c>
      <c r="B8" s="27" t="s">
        <v>38</v>
      </c>
      <c r="C8" s="28">
        <f t="shared" si="0"/>
        <v>2</v>
      </c>
      <c r="D8" s="26"/>
      <c r="E8" s="26"/>
      <c r="F8" s="26"/>
      <c r="G8" s="26"/>
      <c r="H8" s="26"/>
    </row>
    <row r="9" spans="1:8" x14ac:dyDescent="0.2">
      <c r="A9" s="5" t="s">
        <v>85</v>
      </c>
      <c r="B9" s="27" t="s">
        <v>39</v>
      </c>
      <c r="C9" s="28">
        <f t="shared" si="0"/>
        <v>0</v>
      </c>
      <c r="D9" s="26"/>
      <c r="E9" s="26"/>
      <c r="F9" s="26"/>
      <c r="G9" s="26"/>
      <c r="H9" s="26"/>
    </row>
    <row r="10" spans="1:8" x14ac:dyDescent="0.2">
      <c r="A10" s="26"/>
      <c r="B10" s="26"/>
      <c r="C10" s="26"/>
      <c r="D10" s="26"/>
      <c r="E10" s="26"/>
      <c r="F10" s="26"/>
      <c r="G10" s="26"/>
    </row>
    <row r="11" spans="1:8" x14ac:dyDescent="0.2">
      <c r="A11" s="26"/>
      <c r="B11" s="26"/>
      <c r="C11" s="26"/>
      <c r="D11" s="26"/>
      <c r="E11" s="26"/>
      <c r="F11" s="26"/>
      <c r="G11" s="26"/>
    </row>
    <row r="12" spans="1:8" x14ac:dyDescent="0.2">
      <c r="A12" s="26"/>
      <c r="B12" s="26"/>
      <c r="C12" s="26"/>
      <c r="D12" s="26"/>
      <c r="E12" s="26"/>
      <c r="F12" s="26"/>
      <c r="G12" s="26"/>
    </row>
    <row r="13" spans="1:8" x14ac:dyDescent="0.2">
      <c r="A13" s="26"/>
      <c r="B13" s="26"/>
      <c r="C13" s="26"/>
      <c r="D13" s="26"/>
      <c r="E13" s="26"/>
      <c r="F13" s="26"/>
      <c r="G13" s="26"/>
    </row>
    <row r="14" spans="1:8" x14ac:dyDescent="0.2">
      <c r="A14" s="26"/>
      <c r="B14" s="26"/>
      <c r="C14" s="26"/>
      <c r="D14" s="26"/>
      <c r="E14" s="26"/>
      <c r="F14" s="26"/>
      <c r="G14" s="26"/>
    </row>
    <row r="15" spans="1:8" x14ac:dyDescent="0.2">
      <c r="A15" s="26"/>
      <c r="B15" s="26"/>
      <c r="C15" s="26"/>
      <c r="D15" s="26"/>
      <c r="E15" s="26"/>
      <c r="F15" s="26"/>
      <c r="G15" s="26"/>
    </row>
    <row r="16" spans="1:8" x14ac:dyDescent="0.2">
      <c r="A16" s="28"/>
      <c r="B16" s="26"/>
      <c r="C16" s="26"/>
      <c r="D16" s="26"/>
      <c r="E16" s="26"/>
      <c r="F16" s="26"/>
      <c r="G16" s="26"/>
    </row>
    <row r="17" spans="1:7" x14ac:dyDescent="0.2">
      <c r="A17" s="26"/>
      <c r="B17" s="26"/>
      <c r="C17" s="26"/>
      <c r="D17" s="26"/>
      <c r="E17" s="26"/>
      <c r="F17" s="26"/>
      <c r="G17" s="26"/>
    </row>
    <row r="18" spans="1:7" x14ac:dyDescent="0.2">
      <c r="A18" s="9" t="s">
        <v>32</v>
      </c>
    </row>
    <row r="19" spans="1:7" x14ac:dyDescent="0.2">
      <c r="A19" s="10" t="s">
        <v>30</v>
      </c>
      <c r="B19" s="15" t="s">
        <v>31</v>
      </c>
      <c r="C19" s="29" t="s">
        <v>35</v>
      </c>
      <c r="D19" s="15" t="s">
        <v>32</v>
      </c>
      <c r="F19" s="29" t="s">
        <v>33</v>
      </c>
      <c r="G19" s="174" t="s">
        <v>32</v>
      </c>
    </row>
    <row r="20" spans="1:7" x14ac:dyDescent="0.2">
      <c r="A20" t="s">
        <v>14</v>
      </c>
      <c r="B20" s="18">
        <v>1000</v>
      </c>
      <c r="C20" s="13">
        <f>IF(B20&lt;=$F$20,$G$20,IF(B20&lt;=$F$21,$G$21,$G$22))</f>
        <v>0.01</v>
      </c>
      <c r="D20" s="23">
        <f t="shared" ref="D20:D25" si="1">B20*C20</f>
        <v>10</v>
      </c>
      <c r="F20" s="175">
        <v>10000</v>
      </c>
      <c r="G20" s="20">
        <v>0.01</v>
      </c>
    </row>
    <row r="21" spans="1:7" x14ac:dyDescent="0.2">
      <c r="A21" t="s">
        <v>15</v>
      </c>
      <c r="B21" s="18">
        <v>10000</v>
      </c>
      <c r="C21" s="13">
        <f t="shared" ref="C21:C25" si="2">IF(B21&lt;=$F$20,$G$20,IF(B21&lt;=$F$21,$G$21,$G$22))</f>
        <v>0.01</v>
      </c>
      <c r="D21" s="23">
        <f t="shared" si="1"/>
        <v>100</v>
      </c>
      <c r="F21" s="175">
        <v>30000</v>
      </c>
      <c r="G21" s="20">
        <v>0.02</v>
      </c>
    </row>
    <row r="22" spans="1:7" x14ac:dyDescent="0.2">
      <c r="A22" t="s">
        <v>17</v>
      </c>
      <c r="B22" s="18">
        <v>20000</v>
      </c>
      <c r="C22" s="13">
        <f t="shared" si="2"/>
        <v>0.02</v>
      </c>
      <c r="D22" s="23">
        <f t="shared" si="1"/>
        <v>400</v>
      </c>
      <c r="F22" s="96" t="s">
        <v>34</v>
      </c>
      <c r="G22" s="22">
        <v>0.03</v>
      </c>
    </row>
    <row r="23" spans="1:7" x14ac:dyDescent="0.2">
      <c r="A23" t="s">
        <v>19</v>
      </c>
      <c r="B23" s="18">
        <v>30000</v>
      </c>
      <c r="C23" s="13">
        <f t="shared" si="2"/>
        <v>0.02</v>
      </c>
      <c r="D23" s="23">
        <f t="shared" si="1"/>
        <v>600</v>
      </c>
    </row>
    <row r="24" spans="1:7" x14ac:dyDescent="0.2">
      <c r="A24" t="s">
        <v>16</v>
      </c>
      <c r="B24" s="18">
        <v>40000</v>
      </c>
      <c r="C24" s="13">
        <f t="shared" si="2"/>
        <v>0.03</v>
      </c>
      <c r="D24" s="23">
        <f t="shared" si="1"/>
        <v>1200</v>
      </c>
    </row>
    <row r="25" spans="1:7" x14ac:dyDescent="0.2">
      <c r="A25" t="s">
        <v>18</v>
      </c>
      <c r="B25" s="18">
        <v>50000</v>
      </c>
      <c r="C25" s="13">
        <f t="shared" si="2"/>
        <v>0.03</v>
      </c>
      <c r="D25" s="23">
        <f t="shared" si="1"/>
        <v>1500</v>
      </c>
    </row>
    <row r="26" spans="1:7" x14ac:dyDescent="0.2">
      <c r="A26" s="9"/>
      <c r="B26" s="12"/>
      <c r="C26" s="13"/>
    </row>
    <row r="31" spans="1:7" x14ac:dyDescent="0.2">
      <c r="A31" s="13" t="s">
        <v>239</v>
      </c>
      <c r="B31" s="13"/>
      <c r="C31" s="13"/>
      <c r="D31" s="13"/>
      <c r="E31" s="13"/>
      <c r="F31" s="13"/>
    </row>
    <row r="34" spans="1:6" x14ac:dyDescent="0.2">
      <c r="A34" s="9" t="s">
        <v>56</v>
      </c>
    </row>
    <row r="35" spans="1:6" ht="25.5" x14ac:dyDescent="0.2">
      <c r="A35" s="36" t="s">
        <v>57</v>
      </c>
      <c r="B35" s="37" t="s">
        <v>66</v>
      </c>
    </row>
    <row r="36" spans="1:6" x14ac:dyDescent="0.2">
      <c r="A36" s="25" t="s">
        <v>8</v>
      </c>
      <c r="B36" s="33">
        <v>500</v>
      </c>
    </row>
    <row r="37" spans="1:6" x14ac:dyDescent="0.2">
      <c r="A37" s="21" t="s">
        <v>9</v>
      </c>
      <c r="B37" s="34">
        <v>100</v>
      </c>
    </row>
    <row r="40" spans="1:6" ht="25.5" customHeight="1" x14ac:dyDescent="0.2">
      <c r="A40" s="42"/>
      <c r="B40" s="42" t="s">
        <v>72</v>
      </c>
      <c r="C40" s="183" t="s">
        <v>56</v>
      </c>
      <c r="D40" s="184"/>
      <c r="E40" s="183" t="s">
        <v>73</v>
      </c>
      <c r="F40" s="184"/>
    </row>
    <row r="41" spans="1:6" x14ac:dyDescent="0.2">
      <c r="A41" s="43" t="s">
        <v>166</v>
      </c>
      <c r="B41" s="43" t="s">
        <v>68</v>
      </c>
      <c r="C41" s="44" t="s">
        <v>42</v>
      </c>
      <c r="D41" s="44" t="s">
        <v>69</v>
      </c>
      <c r="E41" s="41" t="s">
        <v>74</v>
      </c>
      <c r="F41" s="40" t="s">
        <v>71</v>
      </c>
    </row>
    <row r="42" spans="1:6" x14ac:dyDescent="0.2">
      <c r="A42" t="s">
        <v>60</v>
      </c>
      <c r="B42" t="s">
        <v>8</v>
      </c>
      <c r="C42">
        <v>500</v>
      </c>
      <c r="D42" s="11">
        <f t="shared" ref="D42:D47" si="3">IF(Gruppe="a",$B$36,$B$37)</f>
        <v>500</v>
      </c>
      <c r="E42">
        <v>50</v>
      </c>
      <c r="F42" s="11">
        <f t="shared" ref="F42:F47" si="4">IF(Soll&lt;=Ist,0,IF(Soll-Ist&lt;Mindest,Mindest,Soll-Ist))</f>
        <v>0</v>
      </c>
    </row>
    <row r="43" spans="1:6" x14ac:dyDescent="0.2">
      <c r="A43" t="s">
        <v>61</v>
      </c>
      <c r="B43" t="s">
        <v>9</v>
      </c>
      <c r="C43">
        <v>41</v>
      </c>
      <c r="D43" s="11">
        <f t="shared" si="3"/>
        <v>100</v>
      </c>
      <c r="E43">
        <v>60</v>
      </c>
      <c r="F43" s="11">
        <f t="shared" si="4"/>
        <v>60</v>
      </c>
    </row>
    <row r="44" spans="1:6" x14ac:dyDescent="0.2">
      <c r="A44" t="s">
        <v>62</v>
      </c>
      <c r="B44" t="s">
        <v>8</v>
      </c>
      <c r="C44">
        <v>52</v>
      </c>
      <c r="D44" s="11">
        <f t="shared" si="3"/>
        <v>500</v>
      </c>
      <c r="E44">
        <v>100</v>
      </c>
      <c r="F44" s="11">
        <f t="shared" si="4"/>
        <v>448</v>
      </c>
    </row>
    <row r="45" spans="1:6" x14ac:dyDescent="0.2">
      <c r="A45" t="s">
        <v>63</v>
      </c>
      <c r="B45" t="s">
        <v>9</v>
      </c>
      <c r="C45">
        <v>33</v>
      </c>
      <c r="D45" s="11">
        <f t="shared" si="3"/>
        <v>100</v>
      </c>
      <c r="E45">
        <v>100</v>
      </c>
      <c r="F45" s="11">
        <f t="shared" si="4"/>
        <v>100</v>
      </c>
    </row>
    <row r="46" spans="1:6" x14ac:dyDescent="0.2">
      <c r="A46" t="s">
        <v>64</v>
      </c>
      <c r="B46" t="s">
        <v>9</v>
      </c>
      <c r="C46">
        <v>39</v>
      </c>
      <c r="D46" s="11">
        <f t="shared" si="3"/>
        <v>100</v>
      </c>
      <c r="E46">
        <v>50</v>
      </c>
      <c r="F46" s="11">
        <f t="shared" si="4"/>
        <v>61</v>
      </c>
    </row>
    <row r="47" spans="1:6" x14ac:dyDescent="0.2">
      <c r="A47" t="s">
        <v>65</v>
      </c>
      <c r="B47" t="s">
        <v>8</v>
      </c>
      <c r="C47">
        <v>450</v>
      </c>
      <c r="D47" s="11">
        <f t="shared" si="3"/>
        <v>500</v>
      </c>
      <c r="E47">
        <v>100</v>
      </c>
      <c r="F47" s="11">
        <f t="shared" si="4"/>
        <v>100</v>
      </c>
    </row>
    <row r="54" spans="1:4" x14ac:dyDescent="0.2">
      <c r="A54" t="s">
        <v>69</v>
      </c>
      <c r="B54" s="11" t="s">
        <v>80</v>
      </c>
    </row>
    <row r="55" spans="1:4" x14ac:dyDescent="0.2">
      <c r="A55" t="s">
        <v>67</v>
      </c>
      <c r="B55" s="11"/>
    </row>
    <row r="56" spans="1:4" x14ac:dyDescent="0.2">
      <c r="A56" s="45" t="s">
        <v>76</v>
      </c>
      <c r="B56" s="11" t="s">
        <v>168</v>
      </c>
    </row>
    <row r="57" spans="1:4" x14ac:dyDescent="0.2">
      <c r="A57" s="45" t="s">
        <v>77</v>
      </c>
      <c r="B57" s="11" t="s">
        <v>75</v>
      </c>
    </row>
    <row r="60" spans="1:4" x14ac:dyDescent="0.2">
      <c r="A60" s="9" t="s">
        <v>97</v>
      </c>
    </row>
    <row r="61" spans="1:4" x14ac:dyDescent="0.2">
      <c r="A61" s="15" t="s">
        <v>93</v>
      </c>
      <c r="B61" s="15" t="s">
        <v>96</v>
      </c>
      <c r="C61" s="15" t="s">
        <v>95</v>
      </c>
      <c r="D61" s="15" t="s">
        <v>97</v>
      </c>
    </row>
    <row r="62" spans="1:4" x14ac:dyDescent="0.2">
      <c r="A62" t="s">
        <v>14</v>
      </c>
      <c r="B62" t="s">
        <v>9</v>
      </c>
      <c r="C62">
        <v>49</v>
      </c>
      <c r="D62" s="11" t="str">
        <f>IF(B62="L","bar",IF(C62&lt;=50,"bar","Rechnung"))</f>
        <v>bar</v>
      </c>
    </row>
    <row r="63" spans="1:4" x14ac:dyDescent="0.2">
      <c r="A63" t="s">
        <v>15</v>
      </c>
      <c r="B63" t="s">
        <v>94</v>
      </c>
      <c r="C63">
        <v>100</v>
      </c>
      <c r="D63" t="str">
        <f t="shared" ref="D63:D67" si="5">IF(B63="L","bar",IF(C63&lt;=50,"bar","Rechnung"))</f>
        <v>bar</v>
      </c>
    </row>
    <row r="64" spans="1:4" x14ac:dyDescent="0.2">
      <c r="A64" t="s">
        <v>17</v>
      </c>
      <c r="B64" t="s">
        <v>9</v>
      </c>
      <c r="C64">
        <v>60</v>
      </c>
      <c r="D64" t="str">
        <f t="shared" si="5"/>
        <v>Rechnung</v>
      </c>
    </row>
    <row r="65" spans="1:4" x14ac:dyDescent="0.2">
      <c r="A65" t="s">
        <v>19</v>
      </c>
      <c r="B65" t="s">
        <v>94</v>
      </c>
      <c r="C65">
        <v>10</v>
      </c>
      <c r="D65" t="str">
        <f t="shared" si="5"/>
        <v>bar</v>
      </c>
    </row>
    <row r="66" spans="1:4" x14ac:dyDescent="0.2">
      <c r="A66" t="s">
        <v>16</v>
      </c>
      <c r="B66" t="s">
        <v>9</v>
      </c>
      <c r="C66">
        <v>500</v>
      </c>
      <c r="D66" t="str">
        <f t="shared" si="5"/>
        <v>Rechnung</v>
      </c>
    </row>
    <row r="67" spans="1:4" x14ac:dyDescent="0.2">
      <c r="A67" t="s">
        <v>18</v>
      </c>
      <c r="B67" t="s">
        <v>94</v>
      </c>
      <c r="C67">
        <v>60</v>
      </c>
      <c r="D67" t="str">
        <f t="shared" si="5"/>
        <v>bar</v>
      </c>
    </row>
    <row r="76" spans="1:4" x14ac:dyDescent="0.2">
      <c r="A76" s="9" t="s">
        <v>155</v>
      </c>
    </row>
    <row r="77" spans="1:4" ht="25.5" x14ac:dyDescent="0.2">
      <c r="A77" s="15" t="s">
        <v>156</v>
      </c>
      <c r="B77" s="30" t="s">
        <v>157</v>
      </c>
      <c r="C77" s="15" t="s">
        <v>95</v>
      </c>
      <c r="D77" s="30" t="s">
        <v>235</v>
      </c>
    </row>
    <row r="78" spans="1:4" x14ac:dyDescent="0.2">
      <c r="A78" t="s">
        <v>8</v>
      </c>
      <c r="B78">
        <v>7</v>
      </c>
      <c r="C78" s="18">
        <v>500</v>
      </c>
      <c r="D78" s="18">
        <f>IF(B78&lt;=14,C78*3%,IF(B78&lt;=30,C78*2%,0))</f>
        <v>15</v>
      </c>
    </row>
    <row r="79" spans="1:4" x14ac:dyDescent="0.2">
      <c r="A79" t="s">
        <v>9</v>
      </c>
      <c r="B79">
        <v>14</v>
      </c>
      <c r="C79" s="18">
        <v>700</v>
      </c>
      <c r="D79" s="18">
        <f t="shared" ref="D79:D84" si="6">IF(B79&lt;=14,C79*3%,IF(B79&lt;=30,C79*2%,0))</f>
        <v>21</v>
      </c>
    </row>
    <row r="80" spans="1:4" x14ac:dyDescent="0.2">
      <c r="A80" t="s">
        <v>150</v>
      </c>
      <c r="B80">
        <v>16</v>
      </c>
      <c r="C80" s="18">
        <v>2000</v>
      </c>
      <c r="D80" s="18">
        <f t="shared" si="6"/>
        <v>40</v>
      </c>
    </row>
    <row r="81" spans="1:4" x14ac:dyDescent="0.2">
      <c r="A81" t="s">
        <v>151</v>
      </c>
      <c r="B81">
        <v>18</v>
      </c>
      <c r="C81" s="18">
        <v>1500</v>
      </c>
      <c r="D81" s="18">
        <f t="shared" si="6"/>
        <v>30</v>
      </c>
    </row>
    <row r="82" spans="1:4" x14ac:dyDescent="0.2">
      <c r="A82" t="s">
        <v>152</v>
      </c>
      <c r="B82">
        <v>20</v>
      </c>
      <c r="C82" s="18">
        <v>1300</v>
      </c>
      <c r="D82" s="18">
        <f t="shared" si="6"/>
        <v>26</v>
      </c>
    </row>
    <row r="83" spans="1:4" x14ac:dyDescent="0.2">
      <c r="A83" t="s">
        <v>153</v>
      </c>
      <c r="B83">
        <v>30</v>
      </c>
      <c r="C83" s="18">
        <v>100</v>
      </c>
      <c r="D83" s="18">
        <f t="shared" si="6"/>
        <v>2</v>
      </c>
    </row>
    <row r="84" spans="1:4" x14ac:dyDescent="0.2">
      <c r="A84" t="s">
        <v>154</v>
      </c>
      <c r="B84">
        <v>40</v>
      </c>
      <c r="C84" s="18">
        <v>30</v>
      </c>
      <c r="D84" s="18">
        <f t="shared" si="6"/>
        <v>0</v>
      </c>
    </row>
    <row r="91" spans="1:4" x14ac:dyDescent="0.2">
      <c r="A91" s="9" t="s">
        <v>158</v>
      </c>
    </row>
    <row r="92" spans="1:4" x14ac:dyDescent="0.2">
      <c r="A92" s="15" t="s">
        <v>159</v>
      </c>
      <c r="B92" s="30" t="s">
        <v>160</v>
      </c>
      <c r="C92" s="15" t="s">
        <v>161</v>
      </c>
    </row>
    <row r="93" spans="1:4" x14ac:dyDescent="0.2">
      <c r="A93" t="s">
        <v>8</v>
      </c>
      <c r="B93">
        <v>8</v>
      </c>
      <c r="C93" s="11">
        <f>IF(B93&lt;=10,300,IF(B93&lt;=25,400,500))</f>
        <v>300</v>
      </c>
    </row>
    <row r="94" spans="1:4" x14ac:dyDescent="0.2">
      <c r="A94" t="s">
        <v>9</v>
      </c>
      <c r="B94">
        <v>16</v>
      </c>
      <c r="C94">
        <f t="shared" ref="C94:C97" si="7">IF(B94&lt;=10,300,IF(B94&lt;=25,400,500))</f>
        <v>400</v>
      </c>
    </row>
    <row r="95" spans="1:4" x14ac:dyDescent="0.2">
      <c r="A95" t="s">
        <v>150</v>
      </c>
      <c r="B95">
        <v>10</v>
      </c>
      <c r="C95">
        <f t="shared" si="7"/>
        <v>300</v>
      </c>
    </row>
    <row r="96" spans="1:4" x14ac:dyDescent="0.2">
      <c r="A96" t="s">
        <v>151</v>
      </c>
      <c r="B96">
        <v>29</v>
      </c>
      <c r="C96">
        <f t="shared" si="7"/>
        <v>500</v>
      </c>
    </row>
    <row r="97" spans="1:3" x14ac:dyDescent="0.2">
      <c r="A97" t="s">
        <v>152</v>
      </c>
      <c r="B97">
        <v>50</v>
      </c>
      <c r="C97">
        <f t="shared" si="7"/>
        <v>500</v>
      </c>
    </row>
    <row r="105" spans="1:3" x14ac:dyDescent="0.2">
      <c r="A105" s="9" t="s">
        <v>162</v>
      </c>
    </row>
    <row r="106" spans="1:3" x14ac:dyDescent="0.2">
      <c r="A106" s="15" t="s">
        <v>159</v>
      </c>
      <c r="B106" s="30" t="s">
        <v>160</v>
      </c>
      <c r="C106" s="15" t="s">
        <v>161</v>
      </c>
    </row>
    <row r="107" spans="1:3" x14ac:dyDescent="0.2">
      <c r="A107" t="s">
        <v>163</v>
      </c>
      <c r="B107">
        <v>10</v>
      </c>
      <c r="C107">
        <v>300</v>
      </c>
    </row>
    <row r="108" spans="1:3" x14ac:dyDescent="0.2">
      <c r="A108" t="s">
        <v>164</v>
      </c>
      <c r="B108">
        <v>25</v>
      </c>
      <c r="C108">
        <v>400</v>
      </c>
    </row>
    <row r="109" spans="1:3" x14ac:dyDescent="0.2">
      <c r="A109" t="s">
        <v>165</v>
      </c>
      <c r="C109">
        <v>500</v>
      </c>
    </row>
    <row r="110" spans="1:3" x14ac:dyDescent="0.2">
      <c r="A110" s="9"/>
    </row>
    <row r="111" spans="1:3" x14ac:dyDescent="0.2">
      <c r="A111" s="15" t="s">
        <v>159</v>
      </c>
      <c r="B111" s="30" t="s">
        <v>160</v>
      </c>
      <c r="C111" s="15" t="s">
        <v>161</v>
      </c>
    </row>
    <row r="112" spans="1:3" x14ac:dyDescent="0.2">
      <c r="A112" t="s">
        <v>8</v>
      </c>
      <c r="B112">
        <v>8</v>
      </c>
      <c r="C112">
        <f>IF(B112&lt;=$B$107,$C$107,IF(B112&lt;=$B$108,$C$108,$C$109))</f>
        <v>300</v>
      </c>
    </row>
    <row r="113" spans="1:3" x14ac:dyDescent="0.2">
      <c r="A113" t="s">
        <v>9</v>
      </c>
      <c r="B113">
        <v>16</v>
      </c>
      <c r="C113">
        <f t="shared" ref="C113:C116" si="8">IF(B113&lt;=$B$107,$C$107,IF(B113&lt;=$B$108,$C$108,$C$109))</f>
        <v>400</v>
      </c>
    </row>
    <row r="114" spans="1:3" x14ac:dyDescent="0.2">
      <c r="A114" t="s">
        <v>150</v>
      </c>
      <c r="B114">
        <v>10</v>
      </c>
      <c r="C114">
        <f t="shared" si="8"/>
        <v>300</v>
      </c>
    </row>
    <row r="115" spans="1:3" x14ac:dyDescent="0.2">
      <c r="A115" t="s">
        <v>151</v>
      </c>
      <c r="B115">
        <v>29</v>
      </c>
      <c r="C115">
        <f t="shared" si="8"/>
        <v>500</v>
      </c>
    </row>
    <row r="116" spans="1:3" x14ac:dyDescent="0.2">
      <c r="A116" t="s">
        <v>152</v>
      </c>
      <c r="B116">
        <v>50</v>
      </c>
      <c r="C116">
        <f t="shared" si="8"/>
        <v>500</v>
      </c>
    </row>
  </sheetData>
  <sheetProtection formatCells="0" formatColumns="0" formatRows="0" insertColumns="0" insertRows="0" insertHyperlinks="0" deleteColumns="0" deleteRows="0" sort="0" autoFilter="0" pivotTables="0"/>
  <mergeCells count="3">
    <mergeCell ref="A1:G1"/>
    <mergeCell ref="C40:D40"/>
    <mergeCell ref="E40:F40"/>
  </mergeCells>
  <pageMargins left="0.23622047244094491" right="0.23622047244094491" top="0.74803149606299213" bottom="0.74803149606299213" header="0.31496062992125984" footer="0.31496062992125984"/>
  <pageSetup paperSize="9" fitToHeight="0" orientation="landscape" r:id="rId1"/>
  <headerFooter>
    <oddHeader>&amp;C&amp;20&amp;A</oddHeader>
    <oddFooter>&amp;L&amp;Z
&amp;F&amp;A&amp;CSeite &amp;P von &amp;N&amp;R&amp;D</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G59"/>
  <sheetViews>
    <sheetView zoomScaleNormal="100" zoomScaleSheetLayoutView="115" zoomScalePageLayoutView="70" workbookViewId="0">
      <pane ySplit="1" topLeftCell="A2" activePane="bottomLeft" state="frozen"/>
      <selection pane="bottomLeft" activeCell="A2" sqref="A2"/>
    </sheetView>
  </sheetViews>
  <sheetFormatPr baseColWidth="10" defaultRowHeight="12.75" x14ac:dyDescent="0.2"/>
  <cols>
    <col min="1" max="2" width="11.28515625" bestFit="1" customWidth="1"/>
    <col min="3" max="3" width="9.5703125" bestFit="1" customWidth="1"/>
    <col min="4" max="4" width="9.42578125" bestFit="1" customWidth="1"/>
    <col min="5" max="5" width="3.7109375" customWidth="1"/>
    <col min="6" max="6" width="10.7109375" bestFit="1" customWidth="1"/>
    <col min="7" max="7" width="9.42578125" bestFit="1" customWidth="1"/>
  </cols>
  <sheetData>
    <row r="1" spans="1:7" ht="15.75" x14ac:dyDescent="0.2">
      <c r="A1" s="186" t="s">
        <v>48</v>
      </c>
      <c r="B1" s="186"/>
      <c r="C1" s="186"/>
      <c r="D1" s="186"/>
      <c r="E1" s="186"/>
      <c r="F1" s="186"/>
      <c r="G1" s="186"/>
    </row>
    <row r="2" spans="1:7" x14ac:dyDescent="0.2">
      <c r="A2" s="26"/>
      <c r="B2" s="26"/>
      <c r="C2" s="26"/>
      <c r="D2" s="26"/>
      <c r="E2" s="26"/>
      <c r="F2" s="26"/>
      <c r="G2" s="26"/>
    </row>
    <row r="3" spans="1:7" x14ac:dyDescent="0.2">
      <c r="A3" s="26" t="s">
        <v>90</v>
      </c>
      <c r="B3" s="26"/>
      <c r="C3" s="26"/>
      <c r="D3" s="26"/>
      <c r="E3" s="26"/>
      <c r="F3" s="26"/>
      <c r="G3" s="26"/>
    </row>
    <row r="4" spans="1:7" x14ac:dyDescent="0.2">
      <c r="A4" s="15" t="s">
        <v>91</v>
      </c>
      <c r="B4" s="19" t="s">
        <v>86</v>
      </c>
      <c r="C4" s="29" t="s">
        <v>87</v>
      </c>
      <c r="E4" s="26"/>
      <c r="F4" s="26"/>
      <c r="G4" s="26"/>
    </row>
    <row r="5" spans="1:7" x14ac:dyDescent="0.2">
      <c r="A5">
        <v>1</v>
      </c>
      <c r="B5" s="47">
        <v>1</v>
      </c>
      <c r="C5" s="50"/>
      <c r="E5" s="26"/>
      <c r="F5" s="26"/>
      <c r="G5" s="26"/>
    </row>
    <row r="6" spans="1:7" x14ac:dyDescent="0.2">
      <c r="A6">
        <v>2</v>
      </c>
      <c r="B6" s="47">
        <v>2</v>
      </c>
      <c r="C6" s="50"/>
      <c r="E6" s="26"/>
      <c r="F6" s="26"/>
      <c r="G6" s="26"/>
    </row>
    <row r="7" spans="1:7" x14ac:dyDescent="0.2">
      <c r="A7">
        <v>3</v>
      </c>
      <c r="B7" s="48">
        <v>3</v>
      </c>
      <c r="C7" s="51"/>
      <c r="E7" s="26"/>
      <c r="F7" s="26"/>
      <c r="G7" s="26"/>
    </row>
    <row r="8" spans="1:7" x14ac:dyDescent="0.2">
      <c r="A8" t="s">
        <v>92</v>
      </c>
      <c r="B8" s="49" t="b">
        <f>AND(B5=1,B6=2,B7=3)</f>
        <v>1</v>
      </c>
      <c r="C8" s="52" t="b">
        <f>OR(C5=1,C6=2,C7=3)</f>
        <v>0</v>
      </c>
      <c r="E8" s="26"/>
      <c r="F8" s="26"/>
      <c r="G8" s="26"/>
    </row>
    <row r="9" spans="1:7" x14ac:dyDescent="0.2">
      <c r="D9" s="26"/>
      <c r="E9" s="26"/>
      <c r="F9" s="26"/>
      <c r="G9" s="26"/>
    </row>
    <row r="10" spans="1:7" x14ac:dyDescent="0.2">
      <c r="B10" s="5"/>
      <c r="C10" s="5"/>
      <c r="D10" s="26"/>
      <c r="E10" s="26"/>
      <c r="F10" s="26"/>
      <c r="G10" s="26"/>
    </row>
    <row r="11" spans="1:7" x14ac:dyDescent="0.2">
      <c r="A11" s="26"/>
      <c r="B11" s="26"/>
      <c r="C11" s="26"/>
      <c r="D11" s="26"/>
      <c r="E11" s="26"/>
      <c r="F11" s="26"/>
      <c r="G11" s="26"/>
    </row>
    <row r="12" spans="1:7" x14ac:dyDescent="0.2">
      <c r="A12" s="26"/>
      <c r="B12" s="26"/>
      <c r="C12" s="26"/>
      <c r="D12" s="26"/>
      <c r="E12" s="26"/>
      <c r="F12" s="26"/>
      <c r="G12" s="26"/>
    </row>
    <row r="14" spans="1:7" x14ac:dyDescent="0.2">
      <c r="A14" s="185" t="s">
        <v>147</v>
      </c>
      <c r="B14" s="185"/>
      <c r="C14" s="185"/>
    </row>
    <row r="15" spans="1:7" ht="25.5" x14ac:dyDescent="0.2">
      <c r="A15" s="15" t="s">
        <v>24</v>
      </c>
      <c r="B15" s="15" t="s">
        <v>51</v>
      </c>
      <c r="C15" s="15" t="s">
        <v>52</v>
      </c>
      <c r="D15" s="30" t="s">
        <v>53</v>
      </c>
      <c r="F15" s="27"/>
    </row>
    <row r="16" spans="1:7" x14ac:dyDescent="0.2">
      <c r="A16" s="14">
        <v>42370</v>
      </c>
      <c r="B16">
        <v>60</v>
      </c>
      <c r="C16">
        <v>50</v>
      </c>
      <c r="D16" s="11">
        <f>+B16-C16</f>
        <v>10</v>
      </c>
      <c r="F16" s="11" t="s">
        <v>99</v>
      </c>
    </row>
    <row r="17" spans="1:6" x14ac:dyDescent="0.2">
      <c r="A17" s="14">
        <v>42371</v>
      </c>
      <c r="C17">
        <v>10</v>
      </c>
      <c r="D17" s="11">
        <f t="shared" ref="D17:D25" si="0">+B17-C17</f>
        <v>-10</v>
      </c>
      <c r="F17" s="11" t="s">
        <v>167</v>
      </c>
    </row>
    <row r="18" spans="1:6" x14ac:dyDescent="0.2">
      <c r="A18" s="14">
        <v>42372</v>
      </c>
      <c r="B18">
        <v>10</v>
      </c>
      <c r="C18">
        <v>100</v>
      </c>
      <c r="D18" s="11">
        <f t="shared" si="0"/>
        <v>-90</v>
      </c>
    </row>
    <row r="19" spans="1:6" x14ac:dyDescent="0.2">
      <c r="A19" s="14">
        <v>42373</v>
      </c>
      <c r="B19">
        <v>48</v>
      </c>
      <c r="C19">
        <v>168</v>
      </c>
      <c r="D19" s="11">
        <f t="shared" si="0"/>
        <v>-120</v>
      </c>
    </row>
    <row r="20" spans="1:6" x14ac:dyDescent="0.2">
      <c r="A20" s="14">
        <v>42374</v>
      </c>
      <c r="B20">
        <v>65</v>
      </c>
      <c r="C20">
        <v>0</v>
      </c>
      <c r="D20" s="11">
        <f t="shared" si="0"/>
        <v>65</v>
      </c>
    </row>
    <row r="21" spans="1:6" x14ac:dyDescent="0.2">
      <c r="A21" s="14">
        <v>42375</v>
      </c>
      <c r="C21">
        <v>50</v>
      </c>
      <c r="D21" s="11">
        <f t="shared" si="0"/>
        <v>-50</v>
      </c>
    </row>
    <row r="22" spans="1:6" x14ac:dyDescent="0.2">
      <c r="A22" s="14">
        <v>42376</v>
      </c>
      <c r="D22" s="11">
        <f t="shared" si="0"/>
        <v>0</v>
      </c>
    </row>
    <row r="23" spans="1:6" x14ac:dyDescent="0.2">
      <c r="A23" s="14">
        <v>42377</v>
      </c>
      <c r="D23" s="11">
        <f t="shared" si="0"/>
        <v>0</v>
      </c>
    </row>
    <row r="24" spans="1:6" x14ac:dyDescent="0.2">
      <c r="A24" s="14">
        <v>42378</v>
      </c>
      <c r="D24" s="11">
        <f t="shared" si="0"/>
        <v>0</v>
      </c>
    </row>
    <row r="25" spans="1:6" x14ac:dyDescent="0.2">
      <c r="A25" s="14">
        <v>42379</v>
      </c>
      <c r="D25" s="11">
        <f t="shared" si="0"/>
        <v>0</v>
      </c>
    </row>
    <row r="34" spans="1:6" x14ac:dyDescent="0.2">
      <c r="A34" s="9" t="s">
        <v>97</v>
      </c>
    </row>
    <row r="35" spans="1:6" x14ac:dyDescent="0.2">
      <c r="A35" s="15" t="s">
        <v>93</v>
      </c>
      <c r="B35" s="15" t="s">
        <v>96</v>
      </c>
      <c r="C35" s="15" t="s">
        <v>95</v>
      </c>
      <c r="D35" s="15" t="s">
        <v>97</v>
      </c>
    </row>
    <row r="36" spans="1:6" x14ac:dyDescent="0.2">
      <c r="A36" t="s">
        <v>14</v>
      </c>
      <c r="B36" t="s">
        <v>9</v>
      </c>
      <c r="C36">
        <v>49</v>
      </c>
      <c r="D36" s="11"/>
      <c r="E36" s="11" t="s">
        <v>242</v>
      </c>
      <c r="F36" s="11" t="s">
        <v>98</v>
      </c>
    </row>
    <row r="37" spans="1:6" x14ac:dyDescent="0.2">
      <c r="A37" t="s">
        <v>15</v>
      </c>
      <c r="B37" t="s">
        <v>94</v>
      </c>
      <c r="C37">
        <v>100</v>
      </c>
      <c r="D37" s="11"/>
      <c r="E37" s="11" t="s">
        <v>241</v>
      </c>
      <c r="F37" s="11" t="s">
        <v>148</v>
      </c>
    </row>
    <row r="38" spans="1:6" x14ac:dyDescent="0.2">
      <c r="A38" t="s">
        <v>17</v>
      </c>
      <c r="B38" t="s">
        <v>9</v>
      </c>
      <c r="C38">
        <v>60</v>
      </c>
      <c r="D38" s="11"/>
      <c r="E38" t="s">
        <v>237</v>
      </c>
    </row>
    <row r="39" spans="1:6" x14ac:dyDescent="0.2">
      <c r="A39" t="s">
        <v>19</v>
      </c>
      <c r="B39" t="s">
        <v>94</v>
      </c>
      <c r="C39">
        <v>10</v>
      </c>
      <c r="D39" s="11"/>
      <c r="E39" t="s">
        <v>236</v>
      </c>
    </row>
    <row r="40" spans="1:6" x14ac:dyDescent="0.2">
      <c r="A40" t="s">
        <v>16</v>
      </c>
      <c r="B40" t="s">
        <v>9</v>
      </c>
      <c r="C40">
        <v>500</v>
      </c>
      <c r="D40" s="11"/>
      <c r="E40" t="s">
        <v>237</v>
      </c>
    </row>
    <row r="41" spans="1:6" x14ac:dyDescent="0.2">
      <c r="A41" t="s">
        <v>18</v>
      </c>
      <c r="B41" t="s">
        <v>94</v>
      </c>
      <c r="C41">
        <v>60</v>
      </c>
      <c r="D41" s="11"/>
      <c r="E41" t="s">
        <v>236</v>
      </c>
    </row>
    <row r="51" spans="1:4" x14ac:dyDescent="0.2">
      <c r="A51" s="185" t="s">
        <v>146</v>
      </c>
      <c r="B51" s="185"/>
    </row>
    <row r="53" spans="1:4" x14ac:dyDescent="0.2">
      <c r="A53" s="185" t="s">
        <v>25</v>
      </c>
      <c r="B53" s="185"/>
      <c r="C53" s="185"/>
    </row>
    <row r="54" spans="1:4" x14ac:dyDescent="0.2">
      <c r="A54" s="15" t="s">
        <v>26</v>
      </c>
      <c r="B54" s="15" t="s">
        <v>27</v>
      </c>
      <c r="C54" s="15" t="s">
        <v>28</v>
      </c>
    </row>
    <row r="55" spans="1:4" x14ac:dyDescent="0.2">
      <c r="A55">
        <v>1</v>
      </c>
      <c r="B55">
        <v>5</v>
      </c>
      <c r="C55" s="24">
        <f>+A55/B55</f>
        <v>0.2</v>
      </c>
      <c r="D55" s="24" t="s">
        <v>243</v>
      </c>
    </row>
    <row r="56" spans="1:4" x14ac:dyDescent="0.2">
      <c r="A56">
        <v>10</v>
      </c>
      <c r="B56">
        <v>30</v>
      </c>
      <c r="C56" s="24">
        <f t="shared" ref="C56:C58" si="1">+A56/B56</f>
        <v>0.33333333333333331</v>
      </c>
    </row>
    <row r="57" spans="1:4" x14ac:dyDescent="0.2">
      <c r="A57">
        <v>20</v>
      </c>
      <c r="B57">
        <v>0</v>
      </c>
      <c r="C57" s="24" t="e">
        <f t="shared" si="1"/>
        <v>#DIV/0!</v>
      </c>
    </row>
    <row r="58" spans="1:4" x14ac:dyDescent="0.2">
      <c r="A58">
        <v>50</v>
      </c>
      <c r="B58">
        <v>100</v>
      </c>
      <c r="C58" s="24">
        <f t="shared" si="1"/>
        <v>0.5</v>
      </c>
    </row>
    <row r="59" spans="1:4" x14ac:dyDescent="0.2">
      <c r="C59" s="17"/>
    </row>
  </sheetData>
  <sheetProtection formatCells="0" formatColumns="0" formatRows="0" insertColumns="0" insertRows="0" insertHyperlinks="0" deleteColumns="0" deleteRows="0" sort="0" autoFilter="0" pivotTables="0"/>
  <mergeCells count="4">
    <mergeCell ref="A1:G1"/>
    <mergeCell ref="A14:C14"/>
    <mergeCell ref="A53:C53"/>
    <mergeCell ref="A51:B51"/>
  </mergeCells>
  <pageMargins left="0.23622047244094491" right="0.23622047244094491" top="0.74803149606299213" bottom="0.74803149606299213" header="0.31496062992125984" footer="0.31496062992125984"/>
  <pageSetup paperSize="9" fitToHeight="0" orientation="landscape" r:id="rId1"/>
  <headerFooter>
    <oddHeader>&amp;C&amp;20&amp;A</oddHeader>
    <oddFooter>&amp;L&amp;Z
&amp;F&amp;A&amp;CSeite &amp;P von &amp;N&amp;R&amp;D</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I59"/>
  <sheetViews>
    <sheetView zoomScaleNormal="100" zoomScaleSheetLayoutView="115" zoomScalePageLayoutView="70" workbookViewId="0">
      <pane xSplit="1" ySplit="2" topLeftCell="B3" activePane="bottomRight" state="frozen"/>
      <selection activeCell="B3" sqref="B3"/>
      <selection pane="topRight" activeCell="B3" sqref="B3"/>
      <selection pane="bottomLeft" activeCell="B3" sqref="B3"/>
      <selection pane="bottomRight" activeCell="B3" sqref="B3"/>
    </sheetView>
  </sheetViews>
  <sheetFormatPr baseColWidth="10" defaultRowHeight="12.75" x14ac:dyDescent="0.2"/>
  <cols>
    <col min="1" max="2" width="11.28515625" bestFit="1" customWidth="1"/>
    <col min="3" max="3" width="9.5703125" bestFit="1" customWidth="1"/>
    <col min="4" max="4" width="9.42578125" bestFit="1" customWidth="1"/>
    <col min="5" max="5" width="3.7109375" customWidth="1"/>
    <col min="6" max="6" width="10.140625" bestFit="1" customWidth="1"/>
    <col min="7" max="7" width="11.28515625" bestFit="1" customWidth="1"/>
    <col min="8" max="8" width="10" bestFit="1" customWidth="1"/>
    <col min="9" max="9" width="8" bestFit="1" customWidth="1"/>
  </cols>
  <sheetData>
    <row r="1" spans="1:9" ht="15.75" x14ac:dyDescent="0.2">
      <c r="A1" s="186" t="s">
        <v>48</v>
      </c>
      <c r="B1" s="186"/>
      <c r="C1" s="186"/>
      <c r="D1" s="186"/>
      <c r="E1" s="186"/>
      <c r="F1" s="186"/>
      <c r="G1" s="186"/>
    </row>
    <row r="2" spans="1:9" x14ac:dyDescent="0.2">
      <c r="A2" s="26"/>
      <c r="B2" s="26"/>
      <c r="C2" s="26"/>
      <c r="D2" s="26"/>
      <c r="E2" s="26"/>
      <c r="F2" s="26"/>
      <c r="G2" s="26"/>
    </row>
    <row r="3" spans="1:9" x14ac:dyDescent="0.2">
      <c r="A3" s="26" t="s">
        <v>90</v>
      </c>
      <c r="B3" s="26"/>
      <c r="C3" s="26"/>
      <c r="D3" s="26"/>
      <c r="E3" s="26"/>
      <c r="F3" s="26"/>
      <c r="G3" s="26"/>
    </row>
    <row r="4" spans="1:9" x14ac:dyDescent="0.2">
      <c r="A4" s="15" t="s">
        <v>91</v>
      </c>
      <c r="B4" s="19" t="s">
        <v>86</v>
      </c>
      <c r="C4" s="29" t="s">
        <v>87</v>
      </c>
      <c r="D4" s="26"/>
      <c r="E4" s="26"/>
      <c r="F4" s="26"/>
      <c r="G4" s="26"/>
    </row>
    <row r="5" spans="1:9" x14ac:dyDescent="0.2">
      <c r="B5" s="47">
        <v>1</v>
      </c>
      <c r="C5" s="50">
        <v>1</v>
      </c>
      <c r="D5" s="26"/>
      <c r="E5" s="26"/>
      <c r="F5" s="26"/>
      <c r="G5" s="26"/>
    </row>
    <row r="6" spans="1:9" x14ac:dyDescent="0.2">
      <c r="B6" s="47">
        <v>2</v>
      </c>
      <c r="C6" s="50">
        <v>-18056</v>
      </c>
      <c r="D6" s="26"/>
      <c r="E6" s="26"/>
      <c r="F6" s="26"/>
      <c r="G6" s="26"/>
    </row>
    <row r="7" spans="1:9" x14ac:dyDescent="0.2">
      <c r="B7" s="48">
        <v>3</v>
      </c>
      <c r="C7" s="51">
        <v>357468</v>
      </c>
      <c r="D7" s="26"/>
      <c r="E7" s="26"/>
      <c r="F7" s="26"/>
      <c r="G7" s="26"/>
    </row>
    <row r="8" spans="1:9" x14ac:dyDescent="0.2">
      <c r="A8" t="s">
        <v>92</v>
      </c>
      <c r="B8" s="49" t="b">
        <f>AND(B5=1,B6=2,B7=3)</f>
        <v>1</v>
      </c>
      <c r="C8" s="52" t="b">
        <f>OR(C5=1,C6=2,C7=3)</f>
        <v>1</v>
      </c>
      <c r="D8" s="26"/>
      <c r="E8" s="26"/>
      <c r="F8" s="26"/>
      <c r="G8" s="26"/>
    </row>
    <row r="9" spans="1:9" x14ac:dyDescent="0.2">
      <c r="B9" s="5"/>
      <c r="C9" s="5"/>
      <c r="D9" s="26"/>
      <c r="E9" s="26"/>
      <c r="F9" s="26"/>
      <c r="G9" s="26"/>
    </row>
    <row r="10" spans="1:9" x14ac:dyDescent="0.2">
      <c r="B10" s="5"/>
      <c r="C10" s="5"/>
      <c r="D10" s="26"/>
      <c r="E10" s="26"/>
      <c r="F10" s="26"/>
      <c r="G10" s="26"/>
    </row>
    <row r="11" spans="1:9" x14ac:dyDescent="0.2">
      <c r="A11" s="26"/>
      <c r="B11" s="26"/>
      <c r="C11" s="26"/>
      <c r="D11" s="26"/>
      <c r="E11" s="26"/>
      <c r="F11" s="26"/>
      <c r="G11" s="26"/>
    </row>
    <row r="12" spans="1:9" x14ac:dyDescent="0.2">
      <c r="A12" s="26"/>
      <c r="B12" s="26"/>
      <c r="C12" s="26"/>
      <c r="D12" s="26"/>
      <c r="E12" s="26"/>
      <c r="F12" s="26"/>
      <c r="G12" s="26"/>
    </row>
    <row r="14" spans="1:9" x14ac:dyDescent="0.2">
      <c r="A14" s="185" t="s">
        <v>147</v>
      </c>
      <c r="B14" s="185"/>
      <c r="C14" s="185"/>
      <c r="D14" s="9" t="s">
        <v>86</v>
      </c>
      <c r="F14" s="185" t="s">
        <v>147</v>
      </c>
      <c r="G14" s="185"/>
      <c r="H14" s="185"/>
      <c r="I14" s="9" t="s">
        <v>87</v>
      </c>
    </row>
    <row r="15" spans="1:9" ht="25.5" x14ac:dyDescent="0.2">
      <c r="A15" s="15" t="s">
        <v>24</v>
      </c>
      <c r="B15" s="15" t="s">
        <v>51</v>
      </c>
      <c r="C15" s="15" t="s">
        <v>52</v>
      </c>
      <c r="D15" s="30" t="s">
        <v>53</v>
      </c>
      <c r="F15" s="15" t="s">
        <v>24</v>
      </c>
      <c r="G15" s="15" t="s">
        <v>51</v>
      </c>
      <c r="H15" s="15" t="s">
        <v>52</v>
      </c>
      <c r="I15" s="30" t="s">
        <v>53</v>
      </c>
    </row>
    <row r="16" spans="1:9" x14ac:dyDescent="0.2">
      <c r="A16" s="14">
        <v>42370</v>
      </c>
      <c r="B16">
        <v>60</v>
      </c>
      <c r="C16">
        <v>50</v>
      </c>
      <c r="D16" s="11">
        <f t="shared" ref="D16:D25" si="0">IF(AND(B16=0,C16=0),"",B16-C16)</f>
        <v>10</v>
      </c>
      <c r="F16" s="14">
        <v>42370</v>
      </c>
      <c r="G16">
        <v>60</v>
      </c>
      <c r="H16">
        <v>50</v>
      </c>
      <c r="I16" s="11">
        <f>IF(OR(G16&lt;&gt;0,H16&lt;&gt;0),G16-H16,"")</f>
        <v>10</v>
      </c>
    </row>
    <row r="17" spans="1:9" x14ac:dyDescent="0.2">
      <c r="A17" s="14">
        <v>42371</v>
      </c>
      <c r="B17">
        <v>100</v>
      </c>
      <c r="D17" s="11">
        <f>IF(AND(B17=0,C17=0),"",B17-C17)</f>
        <v>100</v>
      </c>
      <c r="F17" s="14">
        <v>42371</v>
      </c>
      <c r="G17">
        <v>100</v>
      </c>
      <c r="I17" s="11">
        <f t="shared" ref="I17:I25" si="1">IF(OR(G17&lt;&gt;0,H17&lt;&gt;0),G17-H17,"")</f>
        <v>100</v>
      </c>
    </row>
    <row r="18" spans="1:9" x14ac:dyDescent="0.2">
      <c r="A18" s="14">
        <v>42372</v>
      </c>
      <c r="B18">
        <v>10</v>
      </c>
      <c r="C18">
        <v>100</v>
      </c>
      <c r="D18" s="11">
        <f t="shared" si="0"/>
        <v>-90</v>
      </c>
      <c r="F18" s="14">
        <v>42372</v>
      </c>
      <c r="G18">
        <v>10</v>
      </c>
      <c r="H18">
        <v>100</v>
      </c>
      <c r="I18" s="11">
        <f t="shared" si="1"/>
        <v>-90</v>
      </c>
    </row>
    <row r="19" spans="1:9" x14ac:dyDescent="0.2">
      <c r="A19" s="14">
        <v>42373</v>
      </c>
      <c r="B19">
        <v>48</v>
      </c>
      <c r="C19">
        <v>168</v>
      </c>
      <c r="D19" s="11">
        <f t="shared" si="0"/>
        <v>-120</v>
      </c>
      <c r="F19" s="14">
        <v>42373</v>
      </c>
      <c r="G19">
        <v>48</v>
      </c>
      <c r="H19">
        <v>168</v>
      </c>
      <c r="I19" s="11">
        <f t="shared" si="1"/>
        <v>-120</v>
      </c>
    </row>
    <row r="20" spans="1:9" x14ac:dyDescent="0.2">
      <c r="A20" s="14">
        <v>42374</v>
      </c>
      <c r="B20">
        <v>65</v>
      </c>
      <c r="D20" s="11">
        <f t="shared" si="0"/>
        <v>65</v>
      </c>
      <c r="F20" s="14">
        <v>42374</v>
      </c>
      <c r="G20">
        <v>65</v>
      </c>
      <c r="I20" s="11">
        <f t="shared" si="1"/>
        <v>65</v>
      </c>
    </row>
    <row r="21" spans="1:9" x14ac:dyDescent="0.2">
      <c r="A21" s="14">
        <v>42375</v>
      </c>
      <c r="D21" s="11" t="str">
        <f t="shared" si="0"/>
        <v/>
      </c>
      <c r="F21" s="14">
        <v>42375</v>
      </c>
      <c r="I21" s="11" t="str">
        <f t="shared" si="1"/>
        <v/>
      </c>
    </row>
    <row r="22" spans="1:9" x14ac:dyDescent="0.2">
      <c r="A22" s="14">
        <v>42376</v>
      </c>
      <c r="D22" s="11" t="str">
        <f t="shared" si="0"/>
        <v/>
      </c>
      <c r="F22" s="14">
        <v>42376</v>
      </c>
      <c r="I22" s="11" t="str">
        <f t="shared" si="1"/>
        <v/>
      </c>
    </row>
    <row r="23" spans="1:9" x14ac:dyDescent="0.2">
      <c r="A23" s="14">
        <v>42377</v>
      </c>
      <c r="D23" s="11" t="str">
        <f t="shared" si="0"/>
        <v/>
      </c>
      <c r="F23" s="14">
        <v>42377</v>
      </c>
      <c r="I23" s="11" t="str">
        <f t="shared" si="1"/>
        <v/>
      </c>
    </row>
    <row r="24" spans="1:9" x14ac:dyDescent="0.2">
      <c r="A24" s="14">
        <v>42378</v>
      </c>
      <c r="D24" s="11" t="str">
        <f t="shared" si="0"/>
        <v/>
      </c>
      <c r="F24" s="14">
        <v>42378</v>
      </c>
      <c r="I24" s="11" t="str">
        <f t="shared" si="1"/>
        <v/>
      </c>
    </row>
    <row r="25" spans="1:9" x14ac:dyDescent="0.2">
      <c r="A25" s="14">
        <v>42379</v>
      </c>
      <c r="D25" s="11" t="str">
        <f t="shared" si="0"/>
        <v/>
      </c>
      <c r="F25" s="14">
        <v>42379</v>
      </c>
      <c r="I25" s="11" t="str">
        <f t="shared" si="1"/>
        <v/>
      </c>
    </row>
    <row r="34" spans="1:9" x14ac:dyDescent="0.2">
      <c r="A34" s="9" t="s">
        <v>97</v>
      </c>
    </row>
    <row r="35" spans="1:9" x14ac:dyDescent="0.2">
      <c r="A35" s="15" t="s">
        <v>93</v>
      </c>
      <c r="B35" s="15" t="s">
        <v>96</v>
      </c>
      <c r="C35" s="15" t="s">
        <v>95</v>
      </c>
      <c r="D35" s="15" t="s">
        <v>97</v>
      </c>
      <c r="F35" s="15" t="s">
        <v>93</v>
      </c>
      <c r="G35" s="15" t="s">
        <v>96</v>
      </c>
      <c r="H35" s="15" t="s">
        <v>95</v>
      </c>
      <c r="I35" s="15" t="s">
        <v>97</v>
      </c>
    </row>
    <row r="36" spans="1:9" x14ac:dyDescent="0.2">
      <c r="A36" t="s">
        <v>14</v>
      </c>
      <c r="B36" t="s">
        <v>9</v>
      </c>
      <c r="C36">
        <v>49</v>
      </c>
      <c r="D36" t="str">
        <f>IF(AND(B36="b",C36&gt;50),"Rechnung","bar")</f>
        <v>bar</v>
      </c>
      <c r="F36" t="s">
        <v>14</v>
      </c>
      <c r="G36" t="s">
        <v>9</v>
      </c>
      <c r="H36">
        <v>49</v>
      </c>
      <c r="I36" t="str">
        <f>IF(OR(G36="L",H36&lt;50),"bar","Rechnung")</f>
        <v>bar</v>
      </c>
    </row>
    <row r="37" spans="1:9" x14ac:dyDescent="0.2">
      <c r="A37" t="s">
        <v>15</v>
      </c>
      <c r="B37" t="s">
        <v>94</v>
      </c>
      <c r="C37">
        <v>100</v>
      </c>
      <c r="D37" t="str">
        <f t="shared" ref="D37:D41" si="2">IF(AND(B37="b",C37&gt;50),"Rechnung","bar")</f>
        <v>bar</v>
      </c>
      <c r="F37" t="s">
        <v>15</v>
      </c>
      <c r="G37" t="s">
        <v>94</v>
      </c>
      <c r="H37">
        <v>100</v>
      </c>
      <c r="I37" t="str">
        <f t="shared" ref="I37:I41" si="3">IF(OR(G37="L",H37&lt;50),"bar","Rechnung")</f>
        <v>bar</v>
      </c>
    </row>
    <row r="38" spans="1:9" x14ac:dyDescent="0.2">
      <c r="A38" t="s">
        <v>17</v>
      </c>
      <c r="B38" t="s">
        <v>9</v>
      </c>
      <c r="C38">
        <v>60</v>
      </c>
      <c r="D38" t="str">
        <f t="shared" si="2"/>
        <v>Rechnung</v>
      </c>
      <c r="F38" t="s">
        <v>17</v>
      </c>
      <c r="G38" t="s">
        <v>9</v>
      </c>
      <c r="H38">
        <v>60</v>
      </c>
      <c r="I38" t="str">
        <f t="shared" si="3"/>
        <v>Rechnung</v>
      </c>
    </row>
    <row r="39" spans="1:9" x14ac:dyDescent="0.2">
      <c r="A39" t="s">
        <v>19</v>
      </c>
      <c r="B39" t="s">
        <v>94</v>
      </c>
      <c r="C39">
        <v>10</v>
      </c>
      <c r="D39" t="str">
        <f t="shared" si="2"/>
        <v>bar</v>
      </c>
      <c r="F39" t="s">
        <v>19</v>
      </c>
      <c r="G39" t="s">
        <v>94</v>
      </c>
      <c r="H39">
        <v>10</v>
      </c>
      <c r="I39" t="str">
        <f t="shared" si="3"/>
        <v>bar</v>
      </c>
    </row>
    <row r="40" spans="1:9" x14ac:dyDescent="0.2">
      <c r="A40" t="s">
        <v>16</v>
      </c>
      <c r="B40" t="s">
        <v>9</v>
      </c>
      <c r="C40">
        <v>500</v>
      </c>
      <c r="D40" t="str">
        <f t="shared" si="2"/>
        <v>Rechnung</v>
      </c>
      <c r="F40" t="s">
        <v>16</v>
      </c>
      <c r="G40" t="s">
        <v>9</v>
      </c>
      <c r="H40">
        <v>500</v>
      </c>
      <c r="I40" t="str">
        <f t="shared" si="3"/>
        <v>Rechnung</v>
      </c>
    </row>
    <row r="41" spans="1:9" x14ac:dyDescent="0.2">
      <c r="A41" t="s">
        <v>18</v>
      </c>
      <c r="B41" t="s">
        <v>94</v>
      </c>
      <c r="C41">
        <v>60</v>
      </c>
      <c r="D41" t="str">
        <f t="shared" si="2"/>
        <v>bar</v>
      </c>
      <c r="F41" t="s">
        <v>18</v>
      </c>
      <c r="G41" t="s">
        <v>94</v>
      </c>
      <c r="H41">
        <v>60</v>
      </c>
      <c r="I41" t="str">
        <f t="shared" si="3"/>
        <v>bar</v>
      </c>
    </row>
    <row r="51" spans="1:3" x14ac:dyDescent="0.2">
      <c r="A51" s="185" t="s">
        <v>146</v>
      </c>
      <c r="B51" s="185"/>
    </row>
    <row r="53" spans="1:3" x14ac:dyDescent="0.2">
      <c r="A53" s="185" t="s">
        <v>25</v>
      </c>
      <c r="B53" s="185"/>
      <c r="C53" s="185"/>
    </row>
    <row r="54" spans="1:3" x14ac:dyDescent="0.2">
      <c r="A54" s="15" t="s">
        <v>26</v>
      </c>
      <c r="B54" s="15" t="s">
        <v>27</v>
      </c>
      <c r="C54" s="15" t="s">
        <v>28</v>
      </c>
    </row>
    <row r="55" spans="1:3" x14ac:dyDescent="0.2">
      <c r="A55">
        <v>1</v>
      </c>
      <c r="B55">
        <v>5</v>
      </c>
      <c r="C55" s="24">
        <f>IFERROR(A55/B55,"nicht zulässig")</f>
        <v>0.2</v>
      </c>
    </row>
    <row r="56" spans="1:3" x14ac:dyDescent="0.2">
      <c r="A56">
        <v>10</v>
      </c>
      <c r="B56">
        <v>30</v>
      </c>
      <c r="C56" s="24">
        <f t="shared" ref="C56:C58" si="4">IFERROR(A56/B56,"nicht zulässig")</f>
        <v>0.33333333333333331</v>
      </c>
    </row>
    <row r="57" spans="1:3" x14ac:dyDescent="0.2">
      <c r="A57">
        <v>20</v>
      </c>
      <c r="B57">
        <v>0</v>
      </c>
      <c r="C57" s="24" t="str">
        <f t="shared" si="4"/>
        <v>nicht zulässig</v>
      </c>
    </row>
    <row r="58" spans="1:3" x14ac:dyDescent="0.2">
      <c r="A58">
        <v>50</v>
      </c>
      <c r="B58">
        <v>100</v>
      </c>
      <c r="C58" s="24">
        <f t="shared" si="4"/>
        <v>0.5</v>
      </c>
    </row>
    <row r="59" spans="1:3" x14ac:dyDescent="0.2">
      <c r="C59" s="17"/>
    </row>
  </sheetData>
  <sheetProtection formatCells="0" formatColumns="0" formatRows="0" insertColumns="0" insertRows="0" insertHyperlinks="0" deleteColumns="0" deleteRows="0" sort="0" autoFilter="0" pivotTables="0"/>
  <mergeCells count="5">
    <mergeCell ref="A1:G1"/>
    <mergeCell ref="A14:C14"/>
    <mergeCell ref="F14:H14"/>
    <mergeCell ref="A51:B51"/>
    <mergeCell ref="A53:C53"/>
  </mergeCells>
  <pageMargins left="0.23622047244094491" right="0.23622047244094491" top="0.74803149606299213" bottom="0.74803149606299213" header="0.31496062992125984" footer="0.31496062992125984"/>
  <pageSetup paperSize="9" fitToHeight="0" orientation="landscape" r:id="rId1"/>
  <headerFooter>
    <oddHeader>&amp;C&amp;20&amp;A</oddHeader>
    <oddFooter>&amp;L&amp;Z
&amp;F&amp;A&amp;CSeite &amp;P von &amp;N&amp;R&amp;D</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G103"/>
  <sheetViews>
    <sheetView zoomScaleNormal="100" zoomScaleSheetLayoutView="115" zoomScalePageLayoutView="70" workbookViewId="0">
      <pane ySplit="1" topLeftCell="A2" activePane="bottomLeft" state="frozen"/>
      <selection pane="bottomLeft" activeCell="A2" sqref="A2"/>
    </sheetView>
  </sheetViews>
  <sheetFormatPr baseColWidth="10" defaultRowHeight="12.75" x14ac:dyDescent="0.2"/>
  <cols>
    <col min="1" max="1" width="12.5703125" bestFit="1" customWidth="1"/>
    <col min="2" max="3" width="11.7109375" bestFit="1" customWidth="1"/>
    <col min="4" max="4" width="12.28515625" bestFit="1" customWidth="1"/>
    <col min="5" max="5" width="9.42578125" bestFit="1" customWidth="1"/>
    <col min="6" max="6" width="9.140625" bestFit="1" customWidth="1"/>
    <col min="7" max="7" width="9.42578125" bestFit="1" customWidth="1"/>
  </cols>
  <sheetData>
    <row r="1" spans="1:7" ht="15.75" x14ac:dyDescent="0.2">
      <c r="A1" s="186" t="s">
        <v>101</v>
      </c>
      <c r="B1" s="186"/>
      <c r="C1" s="186"/>
      <c r="D1" s="186"/>
      <c r="E1" s="186"/>
      <c r="F1" s="186"/>
      <c r="G1" s="186"/>
    </row>
    <row r="2" spans="1:7" x14ac:dyDescent="0.2">
      <c r="A2" s="26"/>
      <c r="B2" s="26"/>
      <c r="C2" s="26"/>
      <c r="D2" s="26"/>
      <c r="E2" s="26"/>
      <c r="F2" s="26"/>
      <c r="G2" s="26"/>
    </row>
    <row r="3" spans="1:7" x14ac:dyDescent="0.2">
      <c r="A3" s="189" t="s">
        <v>108</v>
      </c>
      <c r="B3" s="189"/>
    </row>
    <row r="4" spans="1:7" x14ac:dyDescent="0.2">
      <c r="A4" s="53"/>
      <c r="B4" s="53"/>
    </row>
    <row r="5" spans="1:7" x14ac:dyDescent="0.2">
      <c r="B5" s="53"/>
    </row>
    <row r="6" spans="1:7" x14ac:dyDescent="0.2">
      <c r="A6" s="53" t="s">
        <v>10</v>
      </c>
      <c r="E6" s="190" t="s">
        <v>110</v>
      </c>
      <c r="F6" s="191"/>
    </row>
    <row r="7" spans="1:7" x14ac:dyDescent="0.2">
      <c r="A7" s="66" t="s">
        <v>11</v>
      </c>
      <c r="B7" s="68" t="s">
        <v>117</v>
      </c>
      <c r="C7" s="68" t="s">
        <v>12</v>
      </c>
      <c r="E7" s="69" t="s">
        <v>109</v>
      </c>
      <c r="F7" s="70" t="s">
        <v>12</v>
      </c>
    </row>
    <row r="8" spans="1:7" x14ac:dyDescent="0.2">
      <c r="A8" s="61" t="s">
        <v>112</v>
      </c>
      <c r="B8">
        <v>14</v>
      </c>
      <c r="C8" s="77"/>
      <c r="E8" s="47">
        <v>0</v>
      </c>
      <c r="F8" s="59">
        <v>6</v>
      </c>
    </row>
    <row r="9" spans="1:7" x14ac:dyDescent="0.2">
      <c r="A9" s="61" t="s">
        <v>111</v>
      </c>
      <c r="B9">
        <v>36</v>
      </c>
      <c r="C9" s="77"/>
      <c r="E9" s="47">
        <v>10</v>
      </c>
      <c r="F9" s="59">
        <v>5</v>
      </c>
    </row>
    <row r="10" spans="1:7" x14ac:dyDescent="0.2">
      <c r="A10" s="61" t="s">
        <v>113</v>
      </c>
      <c r="B10">
        <v>35</v>
      </c>
      <c r="C10" s="77"/>
      <c r="E10" s="47">
        <v>20</v>
      </c>
      <c r="F10" s="59">
        <v>4</v>
      </c>
    </row>
    <row r="11" spans="1:7" x14ac:dyDescent="0.2">
      <c r="A11" s="61" t="s">
        <v>114</v>
      </c>
      <c r="B11">
        <v>55</v>
      </c>
      <c r="C11" s="77"/>
      <c r="E11" s="47">
        <v>30</v>
      </c>
      <c r="F11" s="59">
        <v>3</v>
      </c>
    </row>
    <row r="12" spans="1:7" x14ac:dyDescent="0.2">
      <c r="A12" s="61" t="s">
        <v>115</v>
      </c>
      <c r="B12">
        <v>43</v>
      </c>
      <c r="C12" s="77"/>
      <c r="E12" s="47">
        <v>40</v>
      </c>
      <c r="F12" s="59">
        <v>2</v>
      </c>
    </row>
    <row r="13" spans="1:7" x14ac:dyDescent="0.2">
      <c r="A13" s="61" t="s">
        <v>116</v>
      </c>
      <c r="B13">
        <v>22</v>
      </c>
      <c r="C13" s="77"/>
      <c r="E13" s="48">
        <v>50</v>
      </c>
      <c r="F13" s="60">
        <v>1</v>
      </c>
    </row>
    <row r="14" spans="1:7" x14ac:dyDescent="0.2">
      <c r="A14" s="61"/>
      <c r="B14" s="61"/>
    </row>
    <row r="15" spans="1:7" x14ac:dyDescent="0.2">
      <c r="A15" s="61"/>
      <c r="B15" s="61"/>
    </row>
    <row r="16" spans="1:7" x14ac:dyDescent="0.2">
      <c r="A16" s="61"/>
      <c r="B16" s="61"/>
    </row>
    <row r="17" spans="1:6" x14ac:dyDescent="0.2">
      <c r="A17" s="61"/>
      <c r="B17" s="61"/>
    </row>
    <row r="18" spans="1:6" x14ac:dyDescent="0.2">
      <c r="A18" s="61"/>
      <c r="B18" s="61"/>
    </row>
    <row r="19" spans="1:6" x14ac:dyDescent="0.2">
      <c r="A19" s="9" t="s">
        <v>106</v>
      </c>
      <c r="D19" s="192" t="s">
        <v>105</v>
      </c>
      <c r="E19" s="193"/>
      <c r="F19" s="194"/>
    </row>
    <row r="20" spans="1:6" x14ac:dyDescent="0.2">
      <c r="A20" s="65" t="s">
        <v>102</v>
      </c>
      <c r="B20" s="54">
        <v>151000</v>
      </c>
      <c r="D20" s="62" t="s">
        <v>31</v>
      </c>
      <c r="E20" s="63" t="s">
        <v>106</v>
      </c>
      <c r="F20" s="64" t="s">
        <v>107</v>
      </c>
    </row>
    <row r="21" spans="1:6" x14ac:dyDescent="0.2">
      <c r="D21" s="180">
        <v>0</v>
      </c>
      <c r="E21" s="55">
        <v>0</v>
      </c>
      <c r="F21" s="56">
        <v>0</v>
      </c>
    </row>
    <row r="22" spans="1:6" x14ac:dyDescent="0.2">
      <c r="A22" s="65" t="s">
        <v>103</v>
      </c>
      <c r="B22" s="78"/>
      <c r="D22" s="180">
        <v>150000</v>
      </c>
      <c r="E22" s="55">
        <v>1.2E-2</v>
      </c>
      <c r="F22" s="56">
        <v>3.0000000000000001E-3</v>
      </c>
    </row>
    <row r="23" spans="1:6" x14ac:dyDescent="0.2">
      <c r="D23" s="180">
        <v>200000</v>
      </c>
      <c r="E23" s="55">
        <v>1.6E-2</v>
      </c>
      <c r="F23" s="56">
        <v>4.0000000000000001E-3</v>
      </c>
    </row>
    <row r="24" spans="1:6" x14ac:dyDescent="0.2">
      <c r="A24" s="65" t="s">
        <v>104</v>
      </c>
      <c r="B24" s="79"/>
      <c r="D24" s="180">
        <v>250000</v>
      </c>
      <c r="E24" s="55">
        <v>0.02</v>
      </c>
      <c r="F24" s="56">
        <v>5.0000000000000001E-3</v>
      </c>
    </row>
    <row r="25" spans="1:6" x14ac:dyDescent="0.2">
      <c r="D25" s="180">
        <v>300000</v>
      </c>
      <c r="E25" s="55">
        <v>2.4E-2</v>
      </c>
      <c r="F25" s="56">
        <v>6.0000000000000001E-3</v>
      </c>
    </row>
    <row r="26" spans="1:6" x14ac:dyDescent="0.2">
      <c r="D26" s="180">
        <v>350000</v>
      </c>
      <c r="E26" s="55">
        <v>2.8000000000000001E-2</v>
      </c>
      <c r="F26" s="56">
        <v>7.0000000000000001E-3</v>
      </c>
    </row>
    <row r="27" spans="1:6" x14ac:dyDescent="0.2">
      <c r="D27" s="180">
        <v>400000</v>
      </c>
      <c r="E27" s="55">
        <v>3.2000000000000001E-2</v>
      </c>
      <c r="F27" s="56">
        <v>8.0000000000000002E-3</v>
      </c>
    </row>
    <row r="28" spans="1:6" x14ac:dyDescent="0.2">
      <c r="D28" s="180">
        <v>450000</v>
      </c>
      <c r="E28" s="55">
        <v>3.5999999999999997E-2</v>
      </c>
      <c r="F28" s="56">
        <v>8.9999999999999993E-3</v>
      </c>
    </row>
    <row r="29" spans="1:6" x14ac:dyDescent="0.2">
      <c r="D29" s="181">
        <v>500000</v>
      </c>
      <c r="E29" s="57">
        <v>0.04</v>
      </c>
      <c r="F29" s="58">
        <v>0.01</v>
      </c>
    </row>
    <row r="37" spans="1:4" x14ac:dyDescent="0.2">
      <c r="A37" s="185" t="s">
        <v>183</v>
      </c>
      <c r="B37" s="185"/>
    </row>
    <row r="38" spans="1:4" x14ac:dyDescent="0.2">
      <c r="A38" s="110" t="s">
        <v>182</v>
      </c>
      <c r="B38" s="110" t="s">
        <v>35</v>
      </c>
    </row>
    <row r="39" spans="1:4" x14ac:dyDescent="0.2">
      <c r="A39">
        <v>0</v>
      </c>
      <c r="B39" s="109">
        <v>0.03</v>
      </c>
    </row>
    <row r="40" spans="1:4" x14ac:dyDescent="0.2">
      <c r="A40">
        <v>15</v>
      </c>
      <c r="B40" s="109">
        <v>0.02</v>
      </c>
    </row>
    <row r="41" spans="1:4" x14ac:dyDescent="0.2">
      <c r="A41">
        <v>31</v>
      </c>
      <c r="B41" s="109">
        <v>0</v>
      </c>
    </row>
    <row r="42" spans="1:4" x14ac:dyDescent="0.2">
      <c r="A42" s="9"/>
    </row>
    <row r="43" spans="1:4" ht="25.5" x14ac:dyDescent="0.2">
      <c r="A43" s="110" t="s">
        <v>156</v>
      </c>
      <c r="B43" s="111" t="s">
        <v>157</v>
      </c>
      <c r="C43" s="110" t="s">
        <v>95</v>
      </c>
      <c r="D43" s="110" t="s">
        <v>155</v>
      </c>
    </row>
    <row r="44" spans="1:4" x14ac:dyDescent="0.2">
      <c r="A44" t="s">
        <v>8</v>
      </c>
      <c r="B44">
        <v>7</v>
      </c>
      <c r="C44" s="18">
        <v>500</v>
      </c>
      <c r="D44" s="112"/>
    </row>
    <row r="45" spans="1:4" x14ac:dyDescent="0.2">
      <c r="A45" t="s">
        <v>9</v>
      </c>
      <c r="B45">
        <v>14</v>
      </c>
      <c r="C45" s="18">
        <v>700</v>
      </c>
      <c r="D45" s="112"/>
    </row>
    <row r="46" spans="1:4" x14ac:dyDescent="0.2">
      <c r="A46" t="s">
        <v>150</v>
      </c>
      <c r="B46">
        <v>15</v>
      </c>
      <c r="C46" s="18">
        <v>2000</v>
      </c>
      <c r="D46" s="112"/>
    </row>
    <row r="47" spans="1:4" x14ac:dyDescent="0.2">
      <c r="A47" t="s">
        <v>151</v>
      </c>
      <c r="B47">
        <v>18</v>
      </c>
      <c r="C47" s="18">
        <v>1500</v>
      </c>
      <c r="D47" s="112"/>
    </row>
    <row r="48" spans="1:4" x14ac:dyDescent="0.2">
      <c r="A48" t="s">
        <v>152</v>
      </c>
      <c r="B48">
        <v>20</v>
      </c>
      <c r="C48" s="18">
        <v>1300</v>
      </c>
      <c r="D48" s="112"/>
    </row>
    <row r="49" spans="1:4" x14ac:dyDescent="0.2">
      <c r="A49" t="s">
        <v>153</v>
      </c>
      <c r="B49">
        <v>30</v>
      </c>
      <c r="C49" s="18">
        <v>100</v>
      </c>
      <c r="D49" s="112"/>
    </row>
    <row r="50" spans="1:4" x14ac:dyDescent="0.2">
      <c r="A50" t="s">
        <v>154</v>
      </c>
      <c r="B50">
        <v>40</v>
      </c>
      <c r="C50" s="18">
        <v>30</v>
      </c>
      <c r="D50" s="112"/>
    </row>
    <row r="62" spans="1:4" x14ac:dyDescent="0.2">
      <c r="A62" s="9" t="s">
        <v>162</v>
      </c>
    </row>
    <row r="63" spans="1:4" x14ac:dyDescent="0.2">
      <c r="A63" s="15" t="s">
        <v>159</v>
      </c>
      <c r="B63" s="30" t="s">
        <v>184</v>
      </c>
      <c r="C63" s="15" t="s">
        <v>161</v>
      </c>
    </row>
    <row r="64" spans="1:4" x14ac:dyDescent="0.2">
      <c r="A64" t="s">
        <v>163</v>
      </c>
      <c r="B64">
        <v>0</v>
      </c>
      <c r="C64">
        <v>300</v>
      </c>
    </row>
    <row r="65" spans="1:3" x14ac:dyDescent="0.2">
      <c r="A65" t="s">
        <v>185</v>
      </c>
      <c r="B65">
        <v>11</v>
      </c>
      <c r="C65">
        <v>400</v>
      </c>
    </row>
    <row r="66" spans="1:3" x14ac:dyDescent="0.2">
      <c r="A66" t="s">
        <v>165</v>
      </c>
      <c r="B66">
        <v>26</v>
      </c>
      <c r="C66">
        <v>500</v>
      </c>
    </row>
    <row r="67" spans="1:3" x14ac:dyDescent="0.2">
      <c r="A67" s="9"/>
    </row>
    <row r="68" spans="1:3" x14ac:dyDescent="0.2">
      <c r="A68" s="15" t="s">
        <v>159</v>
      </c>
      <c r="B68" s="30" t="s">
        <v>160</v>
      </c>
      <c r="C68" s="15" t="s">
        <v>161</v>
      </c>
    </row>
    <row r="69" spans="1:3" x14ac:dyDescent="0.2">
      <c r="A69" t="s">
        <v>8</v>
      </c>
      <c r="B69">
        <v>8</v>
      </c>
      <c r="C69" s="77"/>
    </row>
    <row r="70" spans="1:3" x14ac:dyDescent="0.2">
      <c r="A70" t="s">
        <v>9</v>
      </c>
      <c r="B70">
        <v>16</v>
      </c>
      <c r="C70" s="77"/>
    </row>
    <row r="71" spans="1:3" x14ac:dyDescent="0.2">
      <c r="A71" t="s">
        <v>150</v>
      </c>
      <c r="B71">
        <v>10</v>
      </c>
      <c r="C71" s="77"/>
    </row>
    <row r="72" spans="1:3" x14ac:dyDescent="0.2">
      <c r="A72" t="s">
        <v>151</v>
      </c>
      <c r="B72">
        <v>29</v>
      </c>
      <c r="C72" s="77"/>
    </row>
    <row r="73" spans="1:3" x14ac:dyDescent="0.2">
      <c r="A73" t="s">
        <v>152</v>
      </c>
      <c r="B73">
        <v>50</v>
      </c>
      <c r="C73" s="77"/>
    </row>
    <row r="84" spans="1:6" x14ac:dyDescent="0.2">
      <c r="A84" s="189" t="s">
        <v>145</v>
      </c>
      <c r="B84" s="189"/>
    </row>
    <row r="87" spans="1:6" x14ac:dyDescent="0.2">
      <c r="A87" s="9" t="s">
        <v>118</v>
      </c>
    </row>
    <row r="88" spans="1:6" x14ac:dyDescent="0.2">
      <c r="A88" s="192" t="s">
        <v>119</v>
      </c>
      <c r="B88" s="193"/>
      <c r="C88" s="193"/>
      <c r="D88" s="193"/>
      <c r="E88" s="193"/>
      <c r="F88" s="194"/>
    </row>
    <row r="89" spans="1:6" x14ac:dyDescent="0.2">
      <c r="A89" s="62" t="s">
        <v>141</v>
      </c>
      <c r="B89" s="63" t="s">
        <v>120</v>
      </c>
      <c r="C89" s="64" t="s">
        <v>121</v>
      </c>
      <c r="D89" s="73" t="s">
        <v>122</v>
      </c>
      <c r="E89" s="73" t="s">
        <v>123</v>
      </c>
      <c r="F89" s="74" t="s">
        <v>124</v>
      </c>
    </row>
    <row r="90" spans="1:6" x14ac:dyDescent="0.2">
      <c r="A90" s="25">
        <v>253</v>
      </c>
      <c r="B90" t="s">
        <v>125</v>
      </c>
      <c r="C90" s="61" t="s">
        <v>112</v>
      </c>
      <c r="D90" t="s">
        <v>132</v>
      </c>
      <c r="E90">
        <v>71665</v>
      </c>
      <c r="F90" s="33" t="s">
        <v>142</v>
      </c>
    </row>
    <row r="91" spans="1:6" x14ac:dyDescent="0.2">
      <c r="A91" s="25">
        <v>658</v>
      </c>
      <c r="B91" t="s">
        <v>126</v>
      </c>
      <c r="C91" s="61" t="s">
        <v>111</v>
      </c>
      <c r="D91" t="s">
        <v>144</v>
      </c>
      <c r="E91">
        <v>50859</v>
      </c>
      <c r="F91" s="33" t="s">
        <v>133</v>
      </c>
    </row>
    <row r="92" spans="1:6" x14ac:dyDescent="0.2">
      <c r="A92" s="25">
        <v>454</v>
      </c>
      <c r="B92" t="s">
        <v>130</v>
      </c>
      <c r="C92" s="61" t="s">
        <v>113</v>
      </c>
      <c r="D92" t="s">
        <v>131</v>
      </c>
      <c r="E92">
        <v>77815</v>
      </c>
      <c r="F92" s="33" t="s">
        <v>134</v>
      </c>
    </row>
    <row r="93" spans="1:6" x14ac:dyDescent="0.2">
      <c r="A93" s="25">
        <v>555</v>
      </c>
      <c r="B93" t="s">
        <v>127</v>
      </c>
      <c r="C93" s="61" t="s">
        <v>114</v>
      </c>
      <c r="D93" t="s">
        <v>136</v>
      </c>
      <c r="E93">
        <v>75245</v>
      </c>
      <c r="F93" s="33" t="s">
        <v>135</v>
      </c>
    </row>
    <row r="94" spans="1:6" x14ac:dyDescent="0.2">
      <c r="A94" s="25">
        <v>856</v>
      </c>
      <c r="B94" t="s">
        <v>128</v>
      </c>
      <c r="C94" s="61" t="s">
        <v>115</v>
      </c>
      <c r="D94" t="s">
        <v>137</v>
      </c>
      <c r="E94">
        <v>70565</v>
      </c>
      <c r="F94" s="33" t="s">
        <v>138</v>
      </c>
    </row>
    <row r="95" spans="1:6" x14ac:dyDescent="0.2">
      <c r="A95" s="21">
        <v>777</v>
      </c>
      <c r="B95" s="75" t="s">
        <v>129</v>
      </c>
      <c r="C95" s="76" t="s">
        <v>116</v>
      </c>
      <c r="D95" s="75" t="s">
        <v>140</v>
      </c>
      <c r="E95" s="75">
        <v>10117</v>
      </c>
      <c r="F95" s="34" t="s">
        <v>139</v>
      </c>
    </row>
    <row r="97" spans="1:2" x14ac:dyDescent="0.2">
      <c r="A97" s="187" t="s">
        <v>143</v>
      </c>
      <c r="B97" s="188"/>
    </row>
    <row r="98" spans="1:2" x14ac:dyDescent="0.2">
      <c r="A98" s="67" t="s">
        <v>141</v>
      </c>
      <c r="B98" s="72">
        <v>100</v>
      </c>
    </row>
    <row r="99" spans="1:2" x14ac:dyDescent="0.2">
      <c r="A99" s="67" t="s">
        <v>120</v>
      </c>
      <c r="B99" s="71"/>
    </row>
    <row r="100" spans="1:2" x14ac:dyDescent="0.2">
      <c r="A100" s="67" t="s">
        <v>121</v>
      </c>
      <c r="B100" s="71"/>
    </row>
    <row r="101" spans="1:2" x14ac:dyDescent="0.2">
      <c r="A101" s="67" t="s">
        <v>122</v>
      </c>
      <c r="B101" s="71"/>
    </row>
    <row r="102" spans="1:2" x14ac:dyDescent="0.2">
      <c r="A102" s="67" t="s">
        <v>123</v>
      </c>
      <c r="B102" s="71"/>
    </row>
    <row r="103" spans="1:2" x14ac:dyDescent="0.2">
      <c r="A103" s="67" t="s">
        <v>124</v>
      </c>
      <c r="B103" s="71"/>
    </row>
  </sheetData>
  <sheetProtection formatCells="0" formatColumns="0" formatRows="0" insertColumns="0" insertRows="0" insertHyperlinks="0" deleteColumns="0" deleteRows="0" sort="0" autoFilter="0" pivotTables="0"/>
  <mergeCells count="8">
    <mergeCell ref="A37:B37"/>
    <mergeCell ref="A97:B97"/>
    <mergeCell ref="A1:G1"/>
    <mergeCell ref="A3:B3"/>
    <mergeCell ref="E6:F6"/>
    <mergeCell ref="D19:F19"/>
    <mergeCell ref="A88:F88"/>
    <mergeCell ref="A84:B84"/>
  </mergeCells>
  <pageMargins left="0.23622047244094491" right="0.23622047244094491" top="0.74803149606299213" bottom="0.74803149606299213" header="0.31496062992125984" footer="0.31496062992125984"/>
  <pageSetup paperSize="9" fitToHeight="0" orientation="landscape" r:id="rId1"/>
  <headerFooter>
    <oddHeader>&amp;C&amp;20&amp;A</oddHeader>
    <oddFooter>&amp;L&amp;Z
&amp;F&amp;A&amp;CSeite &amp;P von &amp;N&amp;R&amp;D</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G103"/>
  <sheetViews>
    <sheetView zoomScaleNormal="100" zoomScaleSheetLayoutView="115" zoomScalePageLayoutView="70" workbookViewId="0">
      <pane xSplit="1" ySplit="2" topLeftCell="B3" activePane="bottomRight" state="frozen"/>
      <selection activeCell="B3" sqref="B3"/>
      <selection pane="topRight" activeCell="B3" sqref="B3"/>
      <selection pane="bottomLeft" activeCell="B3" sqref="B3"/>
      <selection pane="bottomRight" activeCell="A3" sqref="A3:B3"/>
    </sheetView>
  </sheetViews>
  <sheetFormatPr baseColWidth="10" defaultRowHeight="12.75" x14ac:dyDescent="0.2"/>
  <cols>
    <col min="1" max="1" width="12.5703125" bestFit="1" customWidth="1"/>
    <col min="2" max="3" width="11.7109375" bestFit="1" customWidth="1"/>
    <col min="4" max="4" width="12.28515625" bestFit="1" customWidth="1"/>
    <col min="5" max="5" width="9.42578125" bestFit="1" customWidth="1"/>
    <col min="6" max="6" width="9.140625" bestFit="1" customWidth="1"/>
    <col min="7" max="7" width="9.42578125" bestFit="1" customWidth="1"/>
  </cols>
  <sheetData>
    <row r="1" spans="1:7" ht="15.75" x14ac:dyDescent="0.2">
      <c r="A1" s="186" t="s">
        <v>101</v>
      </c>
      <c r="B1" s="186"/>
      <c r="C1" s="186"/>
      <c r="D1" s="186"/>
      <c r="E1" s="186"/>
      <c r="F1" s="186"/>
      <c r="G1" s="186"/>
    </row>
    <row r="2" spans="1:7" x14ac:dyDescent="0.2">
      <c r="A2" s="26"/>
      <c r="B2" s="26"/>
      <c r="C2" s="26"/>
      <c r="D2" s="26"/>
      <c r="E2" s="26"/>
      <c r="F2" s="26"/>
      <c r="G2" s="26"/>
    </row>
    <row r="3" spans="1:7" x14ac:dyDescent="0.2">
      <c r="A3" s="189" t="s">
        <v>108</v>
      </c>
      <c r="B3" s="189"/>
    </row>
    <row r="4" spans="1:7" x14ac:dyDescent="0.2">
      <c r="A4" s="53"/>
      <c r="B4" s="53"/>
    </row>
    <row r="5" spans="1:7" x14ac:dyDescent="0.2">
      <c r="B5" s="53"/>
    </row>
    <row r="6" spans="1:7" x14ac:dyDescent="0.2">
      <c r="A6" s="53" t="s">
        <v>10</v>
      </c>
      <c r="E6" s="190" t="s">
        <v>110</v>
      </c>
      <c r="F6" s="191"/>
    </row>
    <row r="7" spans="1:7" x14ac:dyDescent="0.2">
      <c r="A7" s="66" t="s">
        <v>11</v>
      </c>
      <c r="B7" s="68" t="s">
        <v>117</v>
      </c>
      <c r="C7" s="68" t="s">
        <v>12</v>
      </c>
      <c r="E7" s="69" t="s">
        <v>109</v>
      </c>
      <c r="F7" s="70" t="s">
        <v>12</v>
      </c>
    </row>
    <row r="8" spans="1:7" x14ac:dyDescent="0.2">
      <c r="A8" s="61" t="s">
        <v>112</v>
      </c>
      <c r="B8">
        <v>14</v>
      </c>
      <c r="C8" s="77">
        <f t="shared" ref="C8:C13" si="0">VLOOKUP(B8,$E$6:$F$13,2,TRUE)</f>
        <v>5</v>
      </c>
      <c r="E8" s="47">
        <v>0</v>
      </c>
      <c r="F8" s="59">
        <v>6</v>
      </c>
    </row>
    <row r="9" spans="1:7" x14ac:dyDescent="0.2">
      <c r="A9" s="61" t="s">
        <v>111</v>
      </c>
      <c r="B9">
        <v>36</v>
      </c>
      <c r="C9" s="77">
        <f t="shared" si="0"/>
        <v>3</v>
      </c>
      <c r="E9" s="47">
        <v>10</v>
      </c>
      <c r="F9" s="59">
        <v>5</v>
      </c>
    </row>
    <row r="10" spans="1:7" x14ac:dyDescent="0.2">
      <c r="A10" s="61" t="s">
        <v>113</v>
      </c>
      <c r="B10">
        <v>35</v>
      </c>
      <c r="C10" s="77">
        <f t="shared" si="0"/>
        <v>3</v>
      </c>
      <c r="E10" s="47">
        <v>20</v>
      </c>
      <c r="F10" s="59">
        <v>4</v>
      </c>
    </row>
    <row r="11" spans="1:7" x14ac:dyDescent="0.2">
      <c r="A11" s="61" t="s">
        <v>114</v>
      </c>
      <c r="B11">
        <v>55</v>
      </c>
      <c r="C11" s="77">
        <f t="shared" si="0"/>
        <v>1</v>
      </c>
      <c r="E11" s="47">
        <v>30</v>
      </c>
      <c r="F11" s="59">
        <v>3</v>
      </c>
    </row>
    <row r="12" spans="1:7" x14ac:dyDescent="0.2">
      <c r="A12" s="61" t="s">
        <v>115</v>
      </c>
      <c r="B12">
        <v>43</v>
      </c>
      <c r="C12" s="77">
        <f t="shared" si="0"/>
        <v>2</v>
      </c>
      <c r="E12" s="47">
        <v>40</v>
      </c>
      <c r="F12" s="59">
        <v>2</v>
      </c>
    </row>
    <row r="13" spans="1:7" x14ac:dyDescent="0.2">
      <c r="A13" s="61" t="s">
        <v>116</v>
      </c>
      <c r="B13">
        <v>22</v>
      </c>
      <c r="C13" s="77">
        <f t="shared" si="0"/>
        <v>4</v>
      </c>
      <c r="E13" s="48">
        <v>50</v>
      </c>
      <c r="F13" s="60">
        <v>1</v>
      </c>
    </row>
    <row r="14" spans="1:7" x14ac:dyDescent="0.2">
      <c r="A14" s="61"/>
      <c r="B14" s="61"/>
    </row>
    <row r="15" spans="1:7" x14ac:dyDescent="0.2">
      <c r="A15" s="61"/>
      <c r="B15" s="61"/>
    </row>
    <row r="16" spans="1:7" x14ac:dyDescent="0.2">
      <c r="A16" s="61"/>
      <c r="B16" s="61"/>
    </row>
    <row r="17" spans="1:6" x14ac:dyDescent="0.2">
      <c r="A17" s="61"/>
      <c r="B17" s="61"/>
    </row>
    <row r="18" spans="1:6" x14ac:dyDescent="0.2">
      <c r="A18" s="61"/>
      <c r="B18" s="61"/>
    </row>
    <row r="19" spans="1:6" x14ac:dyDescent="0.2">
      <c r="A19" s="9" t="s">
        <v>106</v>
      </c>
      <c r="D19" s="192" t="s">
        <v>105</v>
      </c>
      <c r="E19" s="193"/>
      <c r="F19" s="194"/>
    </row>
    <row r="20" spans="1:6" x14ac:dyDescent="0.2">
      <c r="A20" s="65" t="s">
        <v>102</v>
      </c>
      <c r="B20" s="54">
        <v>199999</v>
      </c>
      <c r="D20" s="62" t="s">
        <v>31</v>
      </c>
      <c r="E20" s="63" t="s">
        <v>106</v>
      </c>
      <c r="F20" s="64" t="s">
        <v>107</v>
      </c>
    </row>
    <row r="21" spans="1:6" x14ac:dyDescent="0.2">
      <c r="D21" s="180">
        <v>0</v>
      </c>
      <c r="E21" s="55">
        <v>0</v>
      </c>
      <c r="F21" s="56">
        <v>0</v>
      </c>
    </row>
    <row r="22" spans="1:6" x14ac:dyDescent="0.2">
      <c r="A22" s="65" t="s">
        <v>103</v>
      </c>
      <c r="B22" s="78">
        <f>VLOOKUP(B20,Bonus,2,TRUE)</f>
        <v>1.2E-2</v>
      </c>
      <c r="D22" s="180">
        <v>150000</v>
      </c>
      <c r="E22" s="55">
        <v>1.2E-2</v>
      </c>
      <c r="F22" s="56">
        <v>3.0000000000000001E-3</v>
      </c>
    </row>
    <row r="23" spans="1:6" x14ac:dyDescent="0.2">
      <c r="D23" s="180">
        <v>200000</v>
      </c>
      <c r="E23" s="55">
        <v>1.6E-2</v>
      </c>
      <c r="F23" s="56">
        <v>4.0000000000000001E-3</v>
      </c>
    </row>
    <row r="24" spans="1:6" x14ac:dyDescent="0.2">
      <c r="A24" s="65" t="s">
        <v>104</v>
      </c>
      <c r="B24" s="79">
        <f>+B20*B22</f>
        <v>2399.9879999999998</v>
      </c>
      <c r="D24" s="180">
        <v>250000</v>
      </c>
      <c r="E24" s="55">
        <v>0.02</v>
      </c>
      <c r="F24" s="56">
        <v>5.0000000000000001E-3</v>
      </c>
    </row>
    <row r="25" spans="1:6" x14ac:dyDescent="0.2">
      <c r="D25" s="180">
        <v>300000</v>
      </c>
      <c r="E25" s="55">
        <v>2.4E-2</v>
      </c>
      <c r="F25" s="56">
        <v>6.0000000000000001E-3</v>
      </c>
    </row>
    <row r="26" spans="1:6" x14ac:dyDescent="0.2">
      <c r="D26" s="180">
        <v>350000</v>
      </c>
      <c r="E26" s="55">
        <v>2.8000000000000001E-2</v>
      </c>
      <c r="F26" s="56">
        <v>7.0000000000000001E-3</v>
      </c>
    </row>
    <row r="27" spans="1:6" x14ac:dyDescent="0.2">
      <c r="D27" s="180">
        <v>400000</v>
      </c>
      <c r="E27" s="55">
        <v>3.2000000000000001E-2</v>
      </c>
      <c r="F27" s="56">
        <v>8.0000000000000002E-3</v>
      </c>
    </row>
    <row r="28" spans="1:6" x14ac:dyDescent="0.2">
      <c r="D28" s="180">
        <v>450000</v>
      </c>
      <c r="E28" s="55">
        <v>3.5999999999999997E-2</v>
      </c>
      <c r="F28" s="56">
        <v>8.9999999999999993E-3</v>
      </c>
    </row>
    <row r="29" spans="1:6" x14ac:dyDescent="0.2">
      <c r="D29" s="181">
        <v>500000</v>
      </c>
      <c r="E29" s="57">
        <v>0.04</v>
      </c>
      <c r="F29" s="58">
        <v>0.01</v>
      </c>
    </row>
    <row r="37" spans="1:4" x14ac:dyDescent="0.2">
      <c r="A37" s="9" t="s">
        <v>155</v>
      </c>
    </row>
    <row r="38" spans="1:4" x14ac:dyDescent="0.2">
      <c r="A38" s="110" t="s">
        <v>182</v>
      </c>
      <c r="B38" s="110" t="s">
        <v>35</v>
      </c>
    </row>
    <row r="39" spans="1:4" x14ac:dyDescent="0.2">
      <c r="A39">
        <v>0</v>
      </c>
      <c r="B39" s="109">
        <v>0.03</v>
      </c>
    </row>
    <row r="40" spans="1:4" x14ac:dyDescent="0.2">
      <c r="A40">
        <v>15</v>
      </c>
      <c r="B40" s="109">
        <v>0.02</v>
      </c>
    </row>
    <row r="41" spans="1:4" x14ac:dyDescent="0.2">
      <c r="A41">
        <v>31</v>
      </c>
      <c r="B41" s="109">
        <v>0</v>
      </c>
    </row>
    <row r="42" spans="1:4" x14ac:dyDescent="0.2">
      <c r="A42" s="9"/>
    </row>
    <row r="43" spans="1:4" ht="25.5" x14ac:dyDescent="0.2">
      <c r="A43" s="110" t="s">
        <v>156</v>
      </c>
      <c r="B43" s="111" t="s">
        <v>157</v>
      </c>
      <c r="C43" s="110" t="s">
        <v>95</v>
      </c>
      <c r="D43" s="110" t="s">
        <v>155</v>
      </c>
    </row>
    <row r="44" spans="1:4" x14ac:dyDescent="0.2">
      <c r="A44" t="s">
        <v>8</v>
      </c>
      <c r="B44">
        <v>7</v>
      </c>
      <c r="C44" s="18">
        <v>500</v>
      </c>
      <c r="D44" s="112">
        <f t="shared" ref="D44:D50" si="1">VLOOKUP(B44,Skonto,2,TRUE)*C44</f>
        <v>15</v>
      </c>
    </row>
    <row r="45" spans="1:4" x14ac:dyDescent="0.2">
      <c r="A45" t="s">
        <v>9</v>
      </c>
      <c r="B45">
        <v>14</v>
      </c>
      <c r="C45" s="18">
        <v>700</v>
      </c>
      <c r="D45" s="112">
        <f t="shared" si="1"/>
        <v>21</v>
      </c>
    </row>
    <row r="46" spans="1:4" x14ac:dyDescent="0.2">
      <c r="A46" t="s">
        <v>150</v>
      </c>
      <c r="B46">
        <v>15</v>
      </c>
      <c r="C46" s="18">
        <v>2000</v>
      </c>
      <c r="D46" s="112">
        <f t="shared" si="1"/>
        <v>40</v>
      </c>
    </row>
    <row r="47" spans="1:4" x14ac:dyDescent="0.2">
      <c r="A47" t="s">
        <v>151</v>
      </c>
      <c r="B47">
        <v>18</v>
      </c>
      <c r="C47" s="18">
        <v>1500</v>
      </c>
      <c r="D47" s="112">
        <f t="shared" si="1"/>
        <v>30</v>
      </c>
    </row>
    <row r="48" spans="1:4" x14ac:dyDescent="0.2">
      <c r="A48" t="s">
        <v>152</v>
      </c>
      <c r="B48">
        <v>20</v>
      </c>
      <c r="C48" s="18">
        <v>1300</v>
      </c>
      <c r="D48" s="112">
        <f t="shared" si="1"/>
        <v>26</v>
      </c>
    </row>
    <row r="49" spans="1:4" x14ac:dyDescent="0.2">
      <c r="A49" t="s">
        <v>153</v>
      </c>
      <c r="B49">
        <v>30</v>
      </c>
      <c r="C49" s="18">
        <v>100</v>
      </c>
      <c r="D49" s="112">
        <f t="shared" si="1"/>
        <v>2</v>
      </c>
    </row>
    <row r="50" spans="1:4" x14ac:dyDescent="0.2">
      <c r="A50" t="s">
        <v>154</v>
      </c>
      <c r="B50">
        <v>40</v>
      </c>
      <c r="C50" s="18">
        <v>30</v>
      </c>
      <c r="D50" s="112">
        <f t="shared" si="1"/>
        <v>0</v>
      </c>
    </row>
    <row r="62" spans="1:4" x14ac:dyDescent="0.2">
      <c r="A62" s="9" t="s">
        <v>162</v>
      </c>
    </row>
    <row r="63" spans="1:4" x14ac:dyDescent="0.2">
      <c r="A63" s="15" t="s">
        <v>159</v>
      </c>
      <c r="B63" s="30" t="s">
        <v>184</v>
      </c>
      <c r="C63" s="15" t="s">
        <v>161</v>
      </c>
    </row>
    <row r="64" spans="1:4" x14ac:dyDescent="0.2">
      <c r="A64" t="s">
        <v>163</v>
      </c>
      <c r="B64">
        <v>0</v>
      </c>
      <c r="C64">
        <v>300</v>
      </c>
    </row>
    <row r="65" spans="1:3" x14ac:dyDescent="0.2">
      <c r="A65" t="s">
        <v>185</v>
      </c>
      <c r="B65">
        <v>11</v>
      </c>
      <c r="C65">
        <v>400</v>
      </c>
    </row>
    <row r="66" spans="1:3" x14ac:dyDescent="0.2">
      <c r="A66" t="s">
        <v>165</v>
      </c>
      <c r="B66">
        <v>26</v>
      </c>
      <c r="C66">
        <v>500</v>
      </c>
    </row>
    <row r="67" spans="1:3" x14ac:dyDescent="0.2">
      <c r="A67" s="9"/>
    </row>
    <row r="68" spans="1:3" x14ac:dyDescent="0.2">
      <c r="A68" s="15" t="s">
        <v>159</v>
      </c>
      <c r="B68" s="30" t="s">
        <v>160</v>
      </c>
      <c r="C68" s="15" t="s">
        <v>161</v>
      </c>
    </row>
    <row r="69" spans="1:3" x14ac:dyDescent="0.2">
      <c r="A69" t="s">
        <v>8</v>
      </c>
      <c r="B69">
        <v>8</v>
      </c>
      <c r="C69" s="77">
        <f>VLOOKUP(B69,$B$63:$C$66,2)</f>
        <v>300</v>
      </c>
    </row>
    <row r="70" spans="1:3" x14ac:dyDescent="0.2">
      <c r="A70" t="s">
        <v>9</v>
      </c>
      <c r="B70">
        <v>16</v>
      </c>
      <c r="C70" s="77">
        <f>VLOOKUP(B70,$B$63:$C$66,2)</f>
        <v>400</v>
      </c>
    </row>
    <row r="71" spans="1:3" x14ac:dyDescent="0.2">
      <c r="A71" t="s">
        <v>150</v>
      </c>
      <c r="B71">
        <v>10</v>
      </c>
      <c r="C71" s="77">
        <f>VLOOKUP(B71,$B$63:$C$66,2)</f>
        <v>300</v>
      </c>
    </row>
    <row r="72" spans="1:3" x14ac:dyDescent="0.2">
      <c r="A72" t="s">
        <v>151</v>
      </c>
      <c r="B72">
        <v>29</v>
      </c>
      <c r="C72" s="77">
        <f>VLOOKUP(B72,$B$63:$C$66,2)</f>
        <v>500</v>
      </c>
    </row>
    <row r="73" spans="1:3" x14ac:dyDescent="0.2">
      <c r="A73" t="s">
        <v>152</v>
      </c>
      <c r="B73">
        <v>50</v>
      </c>
      <c r="C73" s="77">
        <f>VLOOKUP(B73,$B$63:$C$66,2)</f>
        <v>500</v>
      </c>
    </row>
    <row r="84" spans="1:6" x14ac:dyDescent="0.2">
      <c r="A84" s="189" t="s">
        <v>145</v>
      </c>
      <c r="B84" s="189"/>
    </row>
    <row r="87" spans="1:6" x14ac:dyDescent="0.2">
      <c r="A87" s="9" t="s">
        <v>118</v>
      </c>
    </row>
    <row r="88" spans="1:6" x14ac:dyDescent="0.2">
      <c r="A88" s="192" t="s">
        <v>119</v>
      </c>
      <c r="B88" s="193"/>
      <c r="C88" s="193"/>
      <c r="D88" s="193"/>
      <c r="E88" s="193"/>
      <c r="F88" s="194"/>
    </row>
    <row r="89" spans="1:6" x14ac:dyDescent="0.2">
      <c r="A89" s="62" t="s">
        <v>141</v>
      </c>
      <c r="B89" s="63" t="s">
        <v>120</v>
      </c>
      <c r="C89" s="64" t="s">
        <v>121</v>
      </c>
      <c r="D89" s="73" t="s">
        <v>122</v>
      </c>
      <c r="E89" s="73" t="s">
        <v>123</v>
      </c>
      <c r="F89" s="74" t="s">
        <v>124</v>
      </c>
    </row>
    <row r="90" spans="1:6" x14ac:dyDescent="0.2">
      <c r="A90" s="25">
        <v>253</v>
      </c>
      <c r="B90" t="s">
        <v>125</v>
      </c>
      <c r="C90" s="61" t="s">
        <v>112</v>
      </c>
      <c r="D90" t="s">
        <v>132</v>
      </c>
      <c r="E90">
        <v>71665</v>
      </c>
      <c r="F90" s="33" t="s">
        <v>142</v>
      </c>
    </row>
    <row r="91" spans="1:6" x14ac:dyDescent="0.2">
      <c r="A91" s="25">
        <v>658</v>
      </c>
      <c r="B91" t="s">
        <v>126</v>
      </c>
      <c r="C91" s="61" t="s">
        <v>111</v>
      </c>
      <c r="D91" t="s">
        <v>144</v>
      </c>
      <c r="E91">
        <v>50859</v>
      </c>
      <c r="F91" s="33" t="s">
        <v>133</v>
      </c>
    </row>
    <row r="92" spans="1:6" x14ac:dyDescent="0.2">
      <c r="A92" s="25">
        <v>454</v>
      </c>
      <c r="B92" t="s">
        <v>130</v>
      </c>
      <c r="C92" s="61" t="s">
        <v>113</v>
      </c>
      <c r="D92" t="s">
        <v>131</v>
      </c>
      <c r="E92">
        <v>77815</v>
      </c>
      <c r="F92" s="33" t="s">
        <v>134</v>
      </c>
    </row>
    <row r="93" spans="1:6" x14ac:dyDescent="0.2">
      <c r="A93" s="25">
        <v>555</v>
      </c>
      <c r="B93" t="s">
        <v>127</v>
      </c>
      <c r="C93" s="61" t="s">
        <v>114</v>
      </c>
      <c r="D93" t="s">
        <v>136</v>
      </c>
      <c r="E93">
        <v>75245</v>
      </c>
      <c r="F93" s="33" t="s">
        <v>135</v>
      </c>
    </row>
    <row r="94" spans="1:6" x14ac:dyDescent="0.2">
      <c r="A94" s="25">
        <v>856</v>
      </c>
      <c r="B94" t="s">
        <v>128</v>
      </c>
      <c r="C94" s="61" t="s">
        <v>115</v>
      </c>
      <c r="D94" t="s">
        <v>137</v>
      </c>
      <c r="E94">
        <v>70565</v>
      </c>
      <c r="F94" s="33" t="s">
        <v>138</v>
      </c>
    </row>
    <row r="95" spans="1:6" x14ac:dyDescent="0.2">
      <c r="A95" s="21">
        <v>777</v>
      </c>
      <c r="B95" s="75" t="s">
        <v>129</v>
      </c>
      <c r="C95" s="76" t="s">
        <v>116</v>
      </c>
      <c r="D95" s="75" t="s">
        <v>140</v>
      </c>
      <c r="E95" s="75">
        <v>10117</v>
      </c>
      <c r="F95" s="34" t="s">
        <v>139</v>
      </c>
    </row>
    <row r="97" spans="1:2" x14ac:dyDescent="0.2">
      <c r="A97" s="187" t="s">
        <v>143</v>
      </c>
      <c r="B97" s="188"/>
    </row>
    <row r="98" spans="1:2" x14ac:dyDescent="0.2">
      <c r="A98" s="67" t="s">
        <v>141</v>
      </c>
      <c r="B98" s="72">
        <v>658</v>
      </c>
    </row>
    <row r="99" spans="1:2" x14ac:dyDescent="0.2">
      <c r="A99" s="67" t="s">
        <v>120</v>
      </c>
      <c r="B99" s="71" t="str">
        <f>IFERROR(VLOOKUP($B$98,Mitarbeiter,2,FALSE),"")</f>
        <v>Sven</v>
      </c>
    </row>
    <row r="100" spans="1:2" x14ac:dyDescent="0.2">
      <c r="A100" s="67" t="s">
        <v>121</v>
      </c>
      <c r="B100" s="71" t="str">
        <f>IFERROR(VLOOKUP($B$98,Mitarbeiter,3,FALSE),"")</f>
        <v>Bickel</v>
      </c>
    </row>
    <row r="101" spans="1:2" x14ac:dyDescent="0.2">
      <c r="A101" s="67" t="s">
        <v>122</v>
      </c>
      <c r="B101" s="71" t="str">
        <f>IFERROR(VLOOKUP($B$98,Mitarbeiter,4,FALSE),"")</f>
        <v>Hauptstr.</v>
      </c>
    </row>
    <row r="102" spans="1:2" x14ac:dyDescent="0.2">
      <c r="A102" s="67" t="s">
        <v>123</v>
      </c>
      <c r="B102" s="71">
        <f>IFERROR(VLOOKUP($B$98,Mitarbeiter,5,FALSE),"")</f>
        <v>50859</v>
      </c>
    </row>
    <row r="103" spans="1:2" x14ac:dyDescent="0.2">
      <c r="A103" s="67" t="s">
        <v>124</v>
      </c>
      <c r="B103" s="71" t="str">
        <f>IFERROR(VLOOKUP($B$98,Mitarbeiter,6,FALSE),"")</f>
        <v>Köln</v>
      </c>
    </row>
  </sheetData>
  <sheetProtection formatCells="0" formatColumns="0" formatRows="0" insertColumns="0" insertRows="0" insertHyperlinks="0" deleteColumns="0" deleteRows="0" sort="0" autoFilter="0" pivotTables="0"/>
  <mergeCells count="7">
    <mergeCell ref="A88:F88"/>
    <mergeCell ref="A97:B97"/>
    <mergeCell ref="A1:G1"/>
    <mergeCell ref="A3:B3"/>
    <mergeCell ref="D19:F19"/>
    <mergeCell ref="E6:F6"/>
    <mergeCell ref="A84:B84"/>
  </mergeCells>
  <pageMargins left="0.23622047244094491" right="0.23622047244094491" top="0.74803149606299213" bottom="0.74803149606299213" header="0.31496062992125984" footer="0.31496062992125984"/>
  <pageSetup paperSize="9" fitToHeight="0" orientation="landscape" r:id="rId1"/>
  <headerFooter>
    <oddHeader>&amp;C&amp;20&amp;A</oddHeader>
    <oddFooter>&amp;L&amp;Z
&amp;F&amp;A&amp;CSeite &amp;P von &amp;N&amp;R&amp;D</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J41"/>
  <sheetViews>
    <sheetView showGridLines="0" zoomScaleNormal="100" zoomScaleSheetLayoutView="115" zoomScalePageLayoutView="70" workbookViewId="0">
      <pane ySplit="2" topLeftCell="A3" activePane="bottomLeft" state="frozen"/>
      <selection pane="bottomLeft" sqref="A1:D1"/>
    </sheetView>
  </sheetViews>
  <sheetFormatPr baseColWidth="10" defaultRowHeight="12.75" x14ac:dyDescent="0.2"/>
  <cols>
    <col min="1" max="1" width="13.28515625" bestFit="1" customWidth="1"/>
    <col min="2" max="3" width="11.7109375" bestFit="1" customWidth="1"/>
    <col min="4" max="7" width="3.140625" customWidth="1"/>
    <col min="8" max="9" width="3.28515625" bestFit="1" customWidth="1"/>
  </cols>
  <sheetData>
    <row r="1" spans="1:9" ht="15.75" x14ac:dyDescent="0.2">
      <c r="A1" s="186" t="s">
        <v>177</v>
      </c>
      <c r="B1" s="186"/>
      <c r="C1" s="186"/>
      <c r="D1" s="186"/>
    </row>
    <row r="2" spans="1:9" ht="15.75" x14ac:dyDescent="0.2">
      <c r="A2" s="186" t="s">
        <v>169</v>
      </c>
      <c r="B2" s="186"/>
      <c r="C2" s="186"/>
      <c r="D2" s="186"/>
    </row>
    <row r="3" spans="1:9" x14ac:dyDescent="0.2">
      <c r="B3" s="53"/>
    </row>
    <row r="4" spans="1:9" x14ac:dyDescent="0.2">
      <c r="A4" s="185" t="s">
        <v>186</v>
      </c>
      <c r="B4" s="185"/>
    </row>
    <row r="5" spans="1:9" ht="61.5" x14ac:dyDescent="0.2">
      <c r="A5" s="61"/>
      <c r="C5" s="94" t="s">
        <v>24</v>
      </c>
      <c r="D5" s="91" t="s">
        <v>112</v>
      </c>
      <c r="E5" s="92" t="s">
        <v>111</v>
      </c>
      <c r="F5" s="92" t="s">
        <v>113</v>
      </c>
      <c r="G5" s="92" t="s">
        <v>114</v>
      </c>
      <c r="H5" s="92" t="s">
        <v>115</v>
      </c>
      <c r="I5" s="93" t="s">
        <v>116</v>
      </c>
    </row>
    <row r="6" spans="1:9" x14ac:dyDescent="0.2">
      <c r="A6" s="61"/>
      <c r="B6" s="61"/>
      <c r="C6" s="95">
        <v>1</v>
      </c>
      <c r="D6" s="100" t="s">
        <v>180</v>
      </c>
      <c r="E6" s="101"/>
      <c r="F6" s="101"/>
      <c r="G6" s="101"/>
      <c r="H6" s="101"/>
      <c r="I6" s="102"/>
    </row>
    <row r="7" spans="1:9" x14ac:dyDescent="0.2">
      <c r="A7" s="61"/>
      <c r="B7" s="61"/>
      <c r="C7" s="95">
        <v>2</v>
      </c>
      <c r="D7" s="103" t="s">
        <v>180</v>
      </c>
      <c r="E7" s="104"/>
      <c r="F7" s="104" t="s">
        <v>180</v>
      </c>
      <c r="G7" s="104"/>
      <c r="H7" s="104"/>
      <c r="I7" s="105" t="s">
        <v>180</v>
      </c>
    </row>
    <row r="8" spans="1:9" x14ac:dyDescent="0.2">
      <c r="C8" s="95">
        <v>3</v>
      </c>
      <c r="D8" s="103" t="s">
        <v>180</v>
      </c>
      <c r="E8" s="104"/>
      <c r="F8" s="104" t="s">
        <v>180</v>
      </c>
      <c r="G8" s="104"/>
      <c r="H8" s="104"/>
      <c r="I8" s="105"/>
    </row>
    <row r="9" spans="1:9" x14ac:dyDescent="0.2">
      <c r="C9" s="95">
        <v>4</v>
      </c>
      <c r="D9" s="103" t="s">
        <v>180</v>
      </c>
      <c r="E9" s="104"/>
      <c r="F9" s="104"/>
      <c r="G9" s="104"/>
      <c r="H9" s="104"/>
      <c r="I9" s="105"/>
    </row>
    <row r="10" spans="1:9" x14ac:dyDescent="0.2">
      <c r="C10" s="95">
        <v>5</v>
      </c>
      <c r="D10" s="103" t="s">
        <v>180</v>
      </c>
      <c r="E10" s="104"/>
      <c r="F10" s="104"/>
      <c r="G10" s="104"/>
      <c r="H10" s="104" t="s">
        <v>181</v>
      </c>
      <c r="I10" s="105"/>
    </row>
    <row r="11" spans="1:9" x14ac:dyDescent="0.2">
      <c r="C11" s="95">
        <v>6</v>
      </c>
      <c r="D11" s="103" t="s">
        <v>180</v>
      </c>
      <c r="E11" s="104"/>
      <c r="F11" s="104"/>
      <c r="G11" s="104"/>
      <c r="H11" s="104"/>
      <c r="I11" s="105" t="s">
        <v>181</v>
      </c>
    </row>
    <row r="12" spans="1:9" x14ac:dyDescent="0.2">
      <c r="C12" s="95">
        <v>7</v>
      </c>
      <c r="D12" s="103"/>
      <c r="E12" s="104"/>
      <c r="F12" s="104"/>
      <c r="G12" s="104"/>
      <c r="H12" s="104"/>
      <c r="I12" s="105"/>
    </row>
    <row r="13" spans="1:9" x14ac:dyDescent="0.2">
      <c r="C13" s="95">
        <v>8</v>
      </c>
      <c r="D13" s="103"/>
      <c r="E13" s="104"/>
      <c r="F13" s="104"/>
      <c r="G13" s="104"/>
      <c r="H13" s="104"/>
      <c r="I13" s="105" t="s">
        <v>181</v>
      </c>
    </row>
    <row r="14" spans="1:9" x14ac:dyDescent="0.2">
      <c r="C14" s="95">
        <v>9</v>
      </c>
      <c r="D14" s="103" t="s">
        <v>181</v>
      </c>
      <c r="E14" s="104"/>
      <c r="F14" s="104"/>
      <c r="G14" s="104"/>
      <c r="H14" s="104"/>
      <c r="I14" s="105" t="s">
        <v>181</v>
      </c>
    </row>
    <row r="15" spans="1:9" x14ac:dyDescent="0.2">
      <c r="C15" s="96">
        <v>10</v>
      </c>
      <c r="D15" s="106" t="s">
        <v>181</v>
      </c>
      <c r="E15" s="107"/>
      <c r="F15" s="107"/>
      <c r="G15" s="107"/>
      <c r="H15" s="107"/>
      <c r="I15" s="108"/>
    </row>
    <row r="17" spans="1:10" x14ac:dyDescent="0.2">
      <c r="B17" s="86" t="s">
        <v>178</v>
      </c>
      <c r="C17" s="97" t="str">
        <f>LEFT(B17,1)</f>
        <v>U</v>
      </c>
      <c r="D17" s="86"/>
      <c r="E17" s="90"/>
      <c r="F17" s="90"/>
      <c r="G17" s="90"/>
      <c r="H17" s="90"/>
      <c r="I17" s="84"/>
      <c r="J17" t="s">
        <v>177</v>
      </c>
    </row>
    <row r="18" spans="1:10" x14ac:dyDescent="0.2">
      <c r="B18" s="83" t="s">
        <v>179</v>
      </c>
      <c r="C18" s="72" t="str">
        <f>LEFT(B18,1)</f>
        <v>K</v>
      </c>
      <c r="D18" s="83"/>
      <c r="E18" s="98"/>
      <c r="F18" s="98"/>
      <c r="G18" s="98"/>
      <c r="H18" s="98"/>
      <c r="I18" s="99"/>
      <c r="J18" t="s">
        <v>169</v>
      </c>
    </row>
    <row r="21" spans="1:10" x14ac:dyDescent="0.2">
      <c r="A21" s="185" t="s">
        <v>176</v>
      </c>
      <c r="B21" s="185"/>
    </row>
    <row r="22" spans="1:10" x14ac:dyDescent="0.2">
      <c r="A22" s="66" t="s">
        <v>11</v>
      </c>
      <c r="B22" s="68" t="s">
        <v>68</v>
      </c>
      <c r="C22" s="68" t="s">
        <v>171</v>
      </c>
    </row>
    <row r="23" spans="1:10" x14ac:dyDescent="0.2">
      <c r="A23" s="61" t="s">
        <v>112</v>
      </c>
      <c r="B23" s="77">
        <v>1</v>
      </c>
      <c r="C23" s="77" t="s">
        <v>46</v>
      </c>
    </row>
    <row r="24" spans="1:10" x14ac:dyDescent="0.2">
      <c r="A24" s="61" t="s">
        <v>111</v>
      </c>
      <c r="B24" s="77">
        <v>1</v>
      </c>
      <c r="C24" s="77" t="s">
        <v>47</v>
      </c>
    </row>
    <row r="25" spans="1:10" x14ac:dyDescent="0.2">
      <c r="A25" s="61" t="s">
        <v>113</v>
      </c>
      <c r="B25" s="77">
        <v>1</v>
      </c>
      <c r="C25" s="77" t="s">
        <v>54</v>
      </c>
    </row>
    <row r="26" spans="1:10" x14ac:dyDescent="0.2">
      <c r="A26" s="61" t="s">
        <v>114</v>
      </c>
      <c r="B26" s="77">
        <v>1</v>
      </c>
      <c r="C26" s="77" t="s">
        <v>47</v>
      </c>
    </row>
    <row r="27" spans="1:10" x14ac:dyDescent="0.2">
      <c r="A27" s="61" t="s">
        <v>115</v>
      </c>
      <c r="B27" s="77">
        <v>2</v>
      </c>
      <c r="C27" s="77" t="s">
        <v>46</v>
      </c>
    </row>
    <row r="28" spans="1:10" x14ac:dyDescent="0.2">
      <c r="A28" s="61" t="s">
        <v>116</v>
      </c>
      <c r="B28" s="77">
        <v>2</v>
      </c>
      <c r="C28" s="77" t="s">
        <v>50</v>
      </c>
    </row>
    <row r="29" spans="1:10" x14ac:dyDescent="0.2">
      <c r="A29" s="61"/>
      <c r="B29" s="88" t="s">
        <v>173</v>
      </c>
      <c r="C29" s="89" t="s">
        <v>175</v>
      </c>
    </row>
    <row r="30" spans="1:10" x14ac:dyDescent="0.2">
      <c r="A30" s="85" t="s">
        <v>170</v>
      </c>
      <c r="B30" s="83"/>
      <c r="C30" s="72"/>
      <c r="D30" t="s">
        <v>177</v>
      </c>
    </row>
    <row r="31" spans="1:10" x14ac:dyDescent="0.2">
      <c r="A31" s="61"/>
      <c r="B31" s="88" t="s">
        <v>173</v>
      </c>
      <c r="C31" s="89" t="s">
        <v>175</v>
      </c>
    </row>
    <row r="32" spans="1:10" x14ac:dyDescent="0.2">
      <c r="A32" s="87" t="s">
        <v>172</v>
      </c>
      <c r="B32" s="86"/>
      <c r="C32" s="84"/>
      <c r="D32" t="s">
        <v>169</v>
      </c>
    </row>
    <row r="33" spans="1:3" x14ac:dyDescent="0.2">
      <c r="A33" s="76" t="s">
        <v>174</v>
      </c>
      <c r="B33" s="21"/>
      <c r="C33" s="34"/>
    </row>
    <row r="38" spans="1:3" x14ac:dyDescent="0.2">
      <c r="A38" s="61"/>
    </row>
    <row r="39" spans="1:3" x14ac:dyDescent="0.2">
      <c r="A39" s="61"/>
    </row>
    <row r="40" spans="1:3" x14ac:dyDescent="0.2">
      <c r="A40" s="61"/>
    </row>
    <row r="41" spans="1:3" x14ac:dyDescent="0.2">
      <c r="A41" s="61"/>
      <c r="B41" s="61"/>
    </row>
  </sheetData>
  <sheetProtection formatCells="0" formatColumns="0" formatRows="0" insertColumns="0" insertRows="0" insertHyperlinks="0" deleteColumns="0" deleteRows="0" sort="0" autoFilter="0" pivotTables="0"/>
  <mergeCells count="4">
    <mergeCell ref="A21:B21"/>
    <mergeCell ref="A2:D2"/>
    <mergeCell ref="A1:D1"/>
    <mergeCell ref="A4:B4"/>
  </mergeCells>
  <pageMargins left="0.23622047244094491" right="0.23622047244094491" top="0.74803149606299213" bottom="0.74803149606299213" header="0.31496062992125984" footer="0.31496062992125984"/>
  <pageSetup paperSize="9" fitToHeight="0" orientation="landscape" r:id="rId1"/>
  <headerFooter>
    <oddHeader>&amp;C&amp;20&amp;A</oddHeader>
    <oddFooter>&amp;L&amp;Z
&amp;F&amp;A&amp;CSeite &amp;P von &amp;N&amp;R&amp;D</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18</vt:i4>
      </vt:variant>
      <vt:variant>
        <vt:lpstr>Benannte Bereiche</vt:lpstr>
      </vt:variant>
      <vt:variant>
        <vt:i4>24</vt:i4>
      </vt:variant>
    </vt:vector>
  </HeadingPairs>
  <TitlesOfParts>
    <vt:vector size="42" baseType="lpstr">
      <vt:lpstr>Übung 1 WENN-Funktion</vt:lpstr>
      <vt:lpstr>Übung 1 WENN-Funktion Lösung</vt:lpstr>
      <vt:lpstr>Übung 2 WENN-Funktion</vt:lpstr>
      <vt:lpstr>Übung 2 WENN-Funktion Lösung</vt:lpstr>
      <vt:lpstr>Übung 3 WENN-Funktion</vt:lpstr>
      <vt:lpstr>Übung 3 WENN-Funktion Lösung</vt:lpstr>
      <vt:lpstr>Übung 4 SVERWEIS</vt:lpstr>
      <vt:lpstr>Übung 4 SVERWEIS Lösung</vt:lpstr>
      <vt:lpstr>Übung 5 Zählen</vt:lpstr>
      <vt:lpstr>Übung 5 Zählen Lösung</vt:lpstr>
      <vt:lpstr>Übung 6 Summe</vt:lpstr>
      <vt:lpstr>Übung 6 Summe Lösung</vt:lpstr>
      <vt:lpstr>Übung 7 Runden</vt:lpstr>
      <vt:lpstr>Übung 7 Runden Lösung</vt:lpstr>
      <vt:lpstr>Anwesenheitsliste</vt:lpstr>
      <vt:lpstr>Anwesenheitsliste Lösung</vt:lpstr>
      <vt:lpstr>Hinweis</vt:lpstr>
      <vt:lpstr>Musterkapitel</vt:lpstr>
      <vt:lpstr>'Übung 4 SVERWEIS Lösung'!Bonus</vt:lpstr>
      <vt:lpstr>Hinweis!Drucktitel</vt:lpstr>
      <vt:lpstr>Musterkapitel!Drucktitel</vt:lpstr>
      <vt:lpstr>'Übung 1 WENN-Funktion'!Drucktitel</vt:lpstr>
      <vt:lpstr>'Übung 1 WENN-Funktion Lösung'!Drucktitel</vt:lpstr>
      <vt:lpstr>'Übung 2 WENN-Funktion'!Drucktitel</vt:lpstr>
      <vt:lpstr>'Übung 2 WENN-Funktion Lösung'!Drucktitel</vt:lpstr>
      <vt:lpstr>'Übung 3 WENN-Funktion'!Drucktitel</vt:lpstr>
      <vt:lpstr>'Übung 3 WENN-Funktion Lösung'!Drucktitel</vt:lpstr>
      <vt:lpstr>'Übung 4 SVERWEIS'!Drucktitel</vt:lpstr>
      <vt:lpstr>'Übung 4 SVERWEIS Lösung'!Drucktitel</vt:lpstr>
      <vt:lpstr>'Übung 5 Zählen'!Drucktitel</vt:lpstr>
      <vt:lpstr>'Übung 5 Zählen Lösung'!Drucktitel</vt:lpstr>
      <vt:lpstr>'Übung 6 Summe'!Drucktitel</vt:lpstr>
      <vt:lpstr>'Übung 6 Summe Lösung'!Drucktitel</vt:lpstr>
      <vt:lpstr>'Übung 7 Runden'!Drucktitel</vt:lpstr>
      <vt:lpstr>'Übung 7 Runden Lösung'!Drucktitel</vt:lpstr>
      <vt:lpstr>'Übung 2 WENN-Funktion Lösung'!Gruppe</vt:lpstr>
      <vt:lpstr>'Übung 2 WENN-Funktion Lösung'!Ist</vt:lpstr>
      <vt:lpstr>'Übung 2 WENN-Funktion Lösung'!Menge</vt:lpstr>
      <vt:lpstr>'Übung 2 WENN-Funktion Lösung'!Mindest</vt:lpstr>
      <vt:lpstr>'Übung 4 SVERWEIS Lösung'!Mitarbeiter</vt:lpstr>
      <vt:lpstr>Skonto</vt:lpstr>
      <vt:lpstr>'Übung 2 WENN-Funktion Lösung'!Soll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Übung: Erweiterter Umgang mit Funktionen</dc:title>
  <dc:creator>Artur Weinhardt</dc:creator>
  <cp:lastModifiedBy>Artur Weinhardt</cp:lastModifiedBy>
  <cp:lastPrinted>2016-09-14T17:28:17Z</cp:lastPrinted>
  <dcterms:created xsi:type="dcterms:W3CDTF">2016-02-02T15:58:18Z</dcterms:created>
  <dcterms:modified xsi:type="dcterms:W3CDTF">2022-09-26T09:35:47Z</dcterms:modified>
</cp:coreProperties>
</file>