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c3104f4594594153/BT/Excel-Basis 2020/Excel Basis 2020/"/>
    </mc:Choice>
  </mc:AlternateContent>
  <xr:revisionPtr revIDLastSave="317" documentId="8_{15EBE274-0269-448D-88C6-88463632EC35}" xr6:coauthVersionLast="47" xr6:coauthVersionMax="47" xr10:uidLastSave="{D2D8A7F1-534D-401E-91AC-34293299C8C2}"/>
  <bookViews>
    <workbookView xWindow="-135" yWindow="-135" windowWidth="29070" windowHeight="15750" xr2:uid="{00000000-000D-0000-FFFF-FFFF00000000}"/>
  </bookViews>
  <sheets>
    <sheet name="Prozentrechnen" sheetId="25" r:id="rId1"/>
    <sheet name="Prozentrechnen Lösung" sheetId="26" state="hidden" r:id="rId2"/>
    <sheet name="relativer Bezug" sheetId="17" r:id="rId3"/>
    <sheet name="relativer Bezug Lösung" sheetId="22" state="hidden" r:id="rId4"/>
    <sheet name="Gemischter Bezug" sheetId="18" r:id="rId5"/>
    <sheet name="Gemischter Bezug Lösung" sheetId="23" state="hidden" r:id="rId6"/>
    <sheet name="Das kleine 1x1" sheetId="19" r:id="rId7"/>
    <sheet name="Das kleine 1x1 Lösung" sheetId="24" state="hidden" r:id="rId8"/>
    <sheet name="Bestände" sheetId="1" r:id="rId9"/>
    <sheet name="Bestände Lösung" sheetId="10" state="hidden" r:id="rId10"/>
    <sheet name="Inventur" sheetId="14" r:id="rId11"/>
    <sheet name="Inventur Lösung" sheetId="15" state="hidden" r:id="rId12"/>
    <sheet name="Produktion" sheetId="2" r:id="rId13"/>
    <sheet name="Produktion Lösung" sheetId="3" state="hidden" r:id="rId14"/>
    <sheet name="Preiserhöhung" sheetId="5" r:id="rId15"/>
    <sheet name="Preiserhöhung Lösung" sheetId="7" state="hidden" r:id="rId16"/>
    <sheet name="Adressliste" sheetId="12" r:id="rId17"/>
    <sheet name="Adressliste Lösung" sheetId="13" state="hidden" r:id="rId18"/>
    <sheet name="Hinweis" sheetId="16" r:id="rId19"/>
  </sheets>
  <definedNames>
    <definedName name="_xlnm._FilterDatabase" localSheetId="17" hidden="1">'Adressliste Lösung'!$A$4:$C$12</definedName>
    <definedName name="Alter_Preis" localSheetId="15">'Preiserhöhung Lösung'!$B$6:$B$9</definedName>
    <definedName name="Bestand" localSheetId="9">'Bestände Lösung'!$B$6:$B$9</definedName>
    <definedName name="_xlnm.Print_Titles" localSheetId="16">Adressliste!$1:$4</definedName>
    <definedName name="_xlnm.Print_Titles" localSheetId="8">Bestände!$4:$5</definedName>
    <definedName name="_xlnm.Print_Titles" localSheetId="9">'Bestände Lösung'!$4:$5</definedName>
    <definedName name="_xlnm.Print_Titles" localSheetId="6">'Das kleine 1x1'!$7:$8</definedName>
    <definedName name="_xlnm.Print_Titles" localSheetId="7">'Das kleine 1x1 Lösung'!$7:$8</definedName>
    <definedName name="_xlnm.Print_Titles" localSheetId="4">'Gemischter Bezug'!$4:$5</definedName>
    <definedName name="_xlnm.Print_Titles" localSheetId="5">'Gemischter Bezug Lösung'!$4:$5</definedName>
    <definedName name="_xlnm.Print_Titles" localSheetId="18">Hinweis!$1:$2</definedName>
    <definedName name="_xlnm.Print_Titles" localSheetId="10">Inventur!$1:$17</definedName>
    <definedName name="_xlnm.Print_Titles" localSheetId="11">'Inventur Lösung'!$1:$1</definedName>
    <definedName name="_xlnm.Print_Titles" localSheetId="14">Preiserhöhung!$1:$21</definedName>
    <definedName name="_xlnm.Print_Titles" localSheetId="15">'Preiserhöhung Lösung'!$1:$4</definedName>
    <definedName name="_xlnm.Print_Titles" localSheetId="12">Produktion!$1:$4</definedName>
    <definedName name="_xlnm.Print_Titles" localSheetId="0">Prozentrechnen!$1:$2</definedName>
    <definedName name="_xlnm.Print_Titles" localSheetId="1">'Prozentrechnen Lösung'!$1:$2</definedName>
    <definedName name="_xlnm.Print_Titles" localSheetId="2">'relativer Bezug'!$4:$5</definedName>
    <definedName name="_xlnm.Print_Titles" localSheetId="3">'relativer Bezug Lösung'!$4:$5</definedName>
    <definedName name="Name" localSheetId="17">'Adressliste Lösung'!$B$5:$B$13</definedName>
    <definedName name="Preiserhöhung" localSheetId="15">'Preiserhöhung Lösung'!$C$4</definedName>
    <definedName name="Vorname" localSheetId="17">'Adressliste Lösung'!$A$5:$A$13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25" l="1"/>
  <c r="K25" i="26"/>
  <c r="J26" i="26" s="1"/>
  <c r="J22" i="26"/>
  <c r="J18" i="26"/>
  <c r="J14" i="26"/>
  <c r="J10" i="26"/>
  <c r="J6" i="26"/>
  <c r="G21" i="18" l="1"/>
  <c r="G20" i="18"/>
  <c r="G19" i="18"/>
  <c r="G18" i="18"/>
  <c r="G17" i="18"/>
  <c r="G16" i="18"/>
  <c r="G15" i="18"/>
  <c r="G14" i="18"/>
  <c r="G13" i="18"/>
  <c r="G12" i="18"/>
  <c r="G11" i="18"/>
  <c r="G10" i="18"/>
  <c r="F32" i="26"/>
  <c r="F33" i="26"/>
  <c r="F34" i="26"/>
  <c r="F35" i="26"/>
  <c r="F36" i="26"/>
  <c r="F45" i="26"/>
  <c r="F46" i="26"/>
  <c r="F47" i="26"/>
  <c r="F48" i="26"/>
  <c r="F49" i="26"/>
  <c r="C9" i="13" l="1"/>
  <c r="K49" i="25" l="1"/>
  <c r="K48" i="25"/>
  <c r="K47" i="25"/>
  <c r="K46" i="25"/>
  <c r="K45" i="25"/>
  <c r="C26" i="7" l="1"/>
  <c r="C25" i="7"/>
  <c r="C24" i="7"/>
  <c r="C23" i="7"/>
  <c r="K34" i="25"/>
  <c r="L34" i="25" s="1"/>
  <c r="E64" i="26" l="1"/>
  <c r="D64" i="26"/>
  <c r="F64" i="26" s="1"/>
  <c r="E63" i="26"/>
  <c r="D63" i="26"/>
  <c r="E62" i="26"/>
  <c r="D62" i="26"/>
  <c r="E61" i="26"/>
  <c r="D61" i="26"/>
  <c r="E60" i="26"/>
  <c r="D60" i="26"/>
  <c r="D49" i="26"/>
  <c r="E49" i="26" s="1"/>
  <c r="D48" i="26"/>
  <c r="E48" i="26" s="1"/>
  <c r="D47" i="26"/>
  <c r="E47" i="26" s="1"/>
  <c r="D46" i="26"/>
  <c r="E46" i="26" s="1"/>
  <c r="D45" i="26"/>
  <c r="E45" i="26" s="1"/>
  <c r="D36" i="26"/>
  <c r="E36" i="26" s="1"/>
  <c r="D35" i="26"/>
  <c r="E35" i="26" s="1"/>
  <c r="D34" i="26"/>
  <c r="E34" i="26" s="1"/>
  <c r="D33" i="26"/>
  <c r="E33" i="26" s="1"/>
  <c r="D32" i="26"/>
  <c r="E32" i="26" s="1"/>
  <c r="F60" i="26" l="1"/>
  <c r="F63" i="26"/>
  <c r="F61" i="26"/>
  <c r="F62" i="26"/>
  <c r="K14" i="24"/>
  <c r="J14" i="24"/>
  <c r="I14" i="24"/>
  <c r="H14" i="24"/>
  <c r="G14" i="24"/>
  <c r="F14" i="24"/>
  <c r="E14" i="24"/>
  <c r="D14" i="24"/>
  <c r="C14" i="24"/>
  <c r="B14" i="24"/>
  <c r="K13" i="24"/>
  <c r="J13" i="24"/>
  <c r="I13" i="24"/>
  <c r="H13" i="24"/>
  <c r="G13" i="24"/>
  <c r="F13" i="24"/>
  <c r="E13" i="24"/>
  <c r="D13" i="24"/>
  <c r="C13" i="24"/>
  <c r="B13" i="24"/>
  <c r="K12" i="24"/>
  <c r="J12" i="24"/>
  <c r="I12" i="24"/>
  <c r="H12" i="24"/>
  <c r="G12" i="24"/>
  <c r="F12" i="24"/>
  <c r="E12" i="24"/>
  <c r="D12" i="24"/>
  <c r="C12" i="24"/>
  <c r="B12" i="24"/>
  <c r="K11" i="24"/>
  <c r="J11" i="24"/>
  <c r="I11" i="24"/>
  <c r="H11" i="24"/>
  <c r="G11" i="24"/>
  <c r="F11" i="24"/>
  <c r="E11" i="24"/>
  <c r="D11" i="24"/>
  <c r="C11" i="24"/>
  <c r="B11" i="24"/>
  <c r="K10" i="24"/>
  <c r="J10" i="24"/>
  <c r="I10" i="24"/>
  <c r="H10" i="24"/>
  <c r="G10" i="24"/>
  <c r="F10" i="24"/>
  <c r="E10" i="24"/>
  <c r="D10" i="24"/>
  <c r="C10" i="24"/>
  <c r="B10" i="24"/>
  <c r="K9" i="24"/>
  <c r="J9" i="24"/>
  <c r="I9" i="24"/>
  <c r="H9" i="24"/>
  <c r="G9" i="24"/>
  <c r="F9" i="24"/>
  <c r="E9" i="24"/>
  <c r="D9" i="24"/>
  <c r="C9" i="24"/>
  <c r="B9" i="24"/>
  <c r="K8" i="24"/>
  <c r="J8" i="24"/>
  <c r="I8" i="24"/>
  <c r="H8" i="24"/>
  <c r="G8" i="24"/>
  <c r="F8" i="24"/>
  <c r="E8" i="24"/>
  <c r="D8" i="24"/>
  <c r="C8" i="24"/>
  <c r="B8" i="24"/>
  <c r="K7" i="24"/>
  <c r="J7" i="24"/>
  <c r="I7" i="24"/>
  <c r="H7" i="24"/>
  <c r="G7" i="24"/>
  <c r="F7" i="24"/>
  <c r="E7" i="24"/>
  <c r="D7" i="24"/>
  <c r="C7" i="24"/>
  <c r="B7" i="24"/>
  <c r="K6" i="24"/>
  <c r="J6" i="24"/>
  <c r="I6" i="24"/>
  <c r="H6" i="24"/>
  <c r="G6" i="24"/>
  <c r="F6" i="24"/>
  <c r="E6" i="24"/>
  <c r="D6" i="24"/>
  <c r="C6" i="24"/>
  <c r="B6" i="24"/>
  <c r="K5" i="24"/>
  <c r="J5" i="24"/>
  <c r="I5" i="24"/>
  <c r="H5" i="24"/>
  <c r="G5" i="24"/>
  <c r="F5" i="24"/>
  <c r="E5" i="24"/>
  <c r="D5" i="24"/>
  <c r="C5" i="24"/>
  <c r="B5" i="24"/>
  <c r="K21" i="23"/>
  <c r="K20" i="23"/>
  <c r="K19" i="23"/>
  <c r="K18" i="23"/>
  <c r="K17" i="23"/>
  <c r="K16" i="23"/>
  <c r="K15" i="23"/>
  <c r="K14" i="23"/>
  <c r="K13" i="23"/>
  <c r="K12" i="23"/>
  <c r="K11" i="23"/>
  <c r="K10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C21" i="23"/>
  <c r="C20" i="23"/>
  <c r="C19" i="23"/>
  <c r="C18" i="23"/>
  <c r="C17" i="23"/>
  <c r="C16" i="23"/>
  <c r="C15" i="23"/>
  <c r="C14" i="23"/>
  <c r="C13" i="23"/>
  <c r="C12" i="23"/>
  <c r="C11" i="23"/>
  <c r="C10" i="23"/>
  <c r="M14" i="22"/>
  <c r="L14" i="22"/>
  <c r="K14" i="22"/>
  <c r="J14" i="22"/>
  <c r="I14" i="22"/>
  <c r="H14" i="22"/>
  <c r="G14" i="22"/>
  <c r="F14" i="22"/>
  <c r="E14" i="22"/>
  <c r="D14" i="22"/>
  <c r="C14" i="22"/>
  <c r="M13" i="22"/>
  <c r="L13" i="22"/>
  <c r="K13" i="22"/>
  <c r="J13" i="22"/>
  <c r="I13" i="22"/>
  <c r="H13" i="22"/>
  <c r="G13" i="22"/>
  <c r="F13" i="22"/>
  <c r="E13" i="22"/>
  <c r="D13" i="22"/>
  <c r="C13" i="22"/>
  <c r="M12" i="22"/>
  <c r="L12" i="22"/>
  <c r="K12" i="22"/>
  <c r="J12" i="22"/>
  <c r="I12" i="22"/>
  <c r="H12" i="22"/>
  <c r="G12" i="22"/>
  <c r="F12" i="22"/>
  <c r="E12" i="22"/>
  <c r="D12" i="22"/>
  <c r="C12" i="22"/>
  <c r="M11" i="22"/>
  <c r="L11" i="22"/>
  <c r="K11" i="22"/>
  <c r="J11" i="22"/>
  <c r="I11" i="22"/>
  <c r="H11" i="22"/>
  <c r="G11" i="22"/>
  <c r="F11" i="22"/>
  <c r="E11" i="22"/>
  <c r="D11" i="22"/>
  <c r="C11" i="22"/>
  <c r="M10" i="22"/>
  <c r="L10" i="22"/>
  <c r="K10" i="22"/>
  <c r="J10" i="22"/>
  <c r="I10" i="22"/>
  <c r="H10" i="22"/>
  <c r="G10" i="22"/>
  <c r="F10" i="22"/>
  <c r="E10" i="22"/>
  <c r="D10" i="22"/>
  <c r="C10" i="22"/>
  <c r="B14" i="22"/>
  <c r="B13" i="22"/>
  <c r="B12" i="22"/>
  <c r="B11" i="22"/>
  <c r="B10" i="22"/>
  <c r="G39" i="15" l="1"/>
  <c r="F39" i="15"/>
  <c r="E39" i="15"/>
  <c r="D39" i="15"/>
  <c r="C39" i="15"/>
  <c r="B39" i="15"/>
  <c r="G38" i="15"/>
  <c r="F38" i="15"/>
  <c r="E38" i="15"/>
  <c r="D38" i="15"/>
  <c r="C38" i="15"/>
  <c r="B38" i="15"/>
  <c r="G37" i="15"/>
  <c r="F37" i="15"/>
  <c r="E37" i="15"/>
  <c r="D37" i="15"/>
  <c r="C37" i="15"/>
  <c r="B37" i="15"/>
  <c r="G36" i="15"/>
  <c r="F36" i="15"/>
  <c r="E36" i="15"/>
  <c r="D36" i="15"/>
  <c r="C36" i="15"/>
  <c r="B36" i="15"/>
  <c r="G35" i="15"/>
  <c r="F35" i="15"/>
  <c r="E35" i="15"/>
  <c r="D35" i="15"/>
  <c r="C35" i="15"/>
  <c r="B35" i="15"/>
  <c r="G34" i="15"/>
  <c r="F34" i="15"/>
  <c r="E34" i="15"/>
  <c r="D34" i="15"/>
  <c r="C34" i="15"/>
  <c r="B34" i="15"/>
  <c r="C10" i="13"/>
  <c r="C7" i="13"/>
  <c r="C8" i="13"/>
  <c r="C11" i="13"/>
  <c r="C12" i="13"/>
  <c r="C6" i="13"/>
  <c r="C5" i="13"/>
  <c r="B11" i="10"/>
  <c r="F11" i="3"/>
  <c r="E11" i="3"/>
  <c r="D11" i="3"/>
  <c r="B11" i="3"/>
  <c r="F10" i="3"/>
  <c r="E10" i="3"/>
  <c r="D10" i="3"/>
  <c r="B10" i="3"/>
  <c r="F9" i="3"/>
  <c r="E9" i="3"/>
  <c r="D9" i="3"/>
  <c r="B9" i="3"/>
  <c r="C9" i="3" s="1"/>
  <c r="G8" i="3"/>
  <c r="H8" i="3" s="1"/>
  <c r="I8" i="3" s="1"/>
  <c r="G7" i="3"/>
  <c r="H7" i="3" s="1"/>
  <c r="I7" i="3" s="1"/>
  <c r="G6" i="3"/>
  <c r="H6" i="3" s="1"/>
  <c r="I6" i="3" s="1"/>
  <c r="G5" i="3"/>
  <c r="H5" i="3" s="1"/>
  <c r="C8" i="3" l="1"/>
  <c r="C5" i="3"/>
  <c r="C6" i="3"/>
  <c r="C7" i="3"/>
  <c r="H38" i="15"/>
  <c r="H9" i="3"/>
  <c r="I5" i="3"/>
  <c r="I9" i="3" s="1"/>
  <c r="H39" i="15"/>
  <c r="G9" i="3"/>
  <c r="B40" i="15"/>
  <c r="F40" i="15"/>
  <c r="E40" i="15"/>
  <c r="G40" i="15"/>
  <c r="H37" i="15"/>
  <c r="H35" i="15"/>
  <c r="D40" i="15"/>
  <c r="C40" i="15"/>
  <c r="H36" i="15"/>
  <c r="H34" i="15"/>
  <c r="G11" i="3"/>
  <c r="H11" i="3"/>
  <c r="H40" i="15" l="1"/>
</calcChain>
</file>

<file path=xl/sharedStrings.xml><?xml version="1.0" encoding="utf-8"?>
<sst xmlns="http://schemas.openxmlformats.org/spreadsheetml/2006/main" count="411" uniqueCount="160">
  <si>
    <t>Übung Prozenzrechnen</t>
  </si>
  <si>
    <t>Ihre Lösung</t>
  </si>
  <si>
    <t>Berechnung vom Hundert</t>
  </si>
  <si>
    <t>Artikel</t>
  </si>
  <si>
    <t>UVP</t>
  </si>
  <si>
    <t>Rabatt
in %</t>
  </si>
  <si>
    <t>Rabatt-
Betrag</t>
  </si>
  <si>
    <t>Angebots-
Preis</t>
  </si>
  <si>
    <t>Direkt-Formel</t>
  </si>
  <si>
    <t>Berechnung im Hundert</t>
  </si>
  <si>
    <t>Angebots-preis in %</t>
  </si>
  <si>
    <t>Berechnung auf Hundert</t>
  </si>
  <si>
    <t>Brutto-
Preis</t>
  </si>
  <si>
    <t>MWSt
%</t>
  </si>
  <si>
    <t>Netto-
Preis</t>
  </si>
  <si>
    <t>MWSt
Betrag</t>
  </si>
  <si>
    <t>Probe</t>
  </si>
  <si>
    <t>Lösung Prozenzrechnen</t>
  </si>
  <si>
    <t>Rabatt</t>
  </si>
  <si>
    <t>Direkt-
Formel</t>
  </si>
  <si>
    <t>Rabatt-Betrag =</t>
  </si>
  <si>
    <t>UVP * Rabatt %</t>
  </si>
  <si>
    <t>Angebotspreis =</t>
  </si>
  <si>
    <t>UVP * (100% - Rabatt %)</t>
  </si>
  <si>
    <t>UVP lin % =</t>
  </si>
  <si>
    <t>100% - Rabatt %</t>
  </si>
  <si>
    <t>UVP in € =</t>
  </si>
  <si>
    <t>Angebotspreis</t>
  </si>
  <si>
    <t>MWSt-Satz in %</t>
  </si>
  <si>
    <t>Nettopreis in % =</t>
  </si>
  <si>
    <t>Bruttopreis</t>
  </si>
  <si>
    <t>* 100%</t>
  </si>
  <si>
    <t>100 % + MWSt %</t>
  </si>
  <si>
    <t>MWSt Betrag =</t>
  </si>
  <si>
    <t>* MWSt %</t>
  </si>
  <si>
    <t>Probe muss Null ergeben.</t>
  </si>
  <si>
    <t>Übung relativer Bezug</t>
  </si>
  <si>
    <t>Mitarbeiter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</si>
  <si>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</si>
  <si>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</si>
  <si>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</si>
  <si>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</si>
  <si>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</si>
  <si>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</si>
  <si>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</si>
  <si>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</si>
  <si>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</si>
  <si>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</si>
  <si>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</si>
  <si>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</si>
  <si>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Huber</t>
  </si>
  <si>
    <t>Meier</t>
  </si>
  <si>
    <t>Müller</t>
  </si>
  <si>
    <t>Schulze</t>
  </si>
  <si>
    <t>Steiner</t>
  </si>
  <si>
    <t>Gesamt</t>
  </si>
  <si>
    <t>Durchschnitt</t>
  </si>
  <si>
    <t>größter Wert</t>
  </si>
  <si>
    <t>kleinster Wert</t>
  </si>
  <si>
    <t>Anzahl</t>
  </si>
  <si>
    <t>Berechnen Sie die Ergebnisse in Spalte B und kopieren Sie die Formeln nach rechts bis Spalte M</t>
  </si>
  <si>
    <t>Lösung relativer Bezug</t>
  </si>
  <si>
    <t>Übung gemischter Bezug</t>
  </si>
  <si>
    <t>Gehaltsabrechnung 2018</t>
  </si>
  <si>
    <t>Stundenlohn</t>
  </si>
  <si>
    <t>Stunden</t>
  </si>
  <si>
    <t>Lohn</t>
  </si>
  <si>
    <t>Erstellen Sie in C10 eine Formel, die Sie in allen Ergebniszellen verwenden können.</t>
  </si>
  <si>
    <t>Sie können die Formeln mit der F2-Taste überprüfen.</t>
  </si>
  <si>
    <t>Das kleine 1 mal 1</t>
  </si>
  <si>
    <t>Erstellen Sie das kleine 1 mal 1.</t>
  </si>
  <si>
    <t>Verwenden Sie in jeder Zelle die gleiche Formel (gemischte Bezüge).</t>
  </si>
  <si>
    <t>Erstellen Sie die Formel in B5 und kopieren Sie in die restelichen Ergebnisfelder.</t>
  </si>
  <si>
    <t>=$B5*C$4</t>
  </si>
  <si>
    <t>Bereichs-Namen verwenden</t>
  </si>
  <si>
    <t>Lagerbestände</t>
  </si>
  <si>
    <t>Artikel-Nr.</t>
  </si>
  <si>
    <t>Bestand</t>
  </si>
  <si>
    <t>1550-52</t>
  </si>
  <si>
    <t>8525-32</t>
  </si>
  <si>
    <t>4885-91</t>
  </si>
  <si>
    <t>4520-73</t>
  </si>
  <si>
    <t>Summe</t>
  </si>
  <si>
    <t>Inventur</t>
  </si>
  <si>
    <t>Formatierung, einfache Funktionen</t>
  </si>
  <si>
    <t>Holzhandlung Bohrwurm GmbH, Wurmberg</t>
  </si>
  <si>
    <t>Stand:</t>
  </si>
  <si>
    <t>Lagerbestände in m²</t>
  </si>
  <si>
    <t>Parkett</t>
  </si>
  <si>
    <t>Laminat</t>
  </si>
  <si>
    <t>3,5 mm</t>
  </si>
  <si>
    <t>5 mm</t>
  </si>
  <si>
    <t>6 mm</t>
  </si>
  <si>
    <t>2 mm</t>
  </si>
  <si>
    <t>2,5 mm</t>
  </si>
  <si>
    <t>3 mm</t>
  </si>
  <si>
    <t>Buche</t>
  </si>
  <si>
    <t>Eiche</t>
  </si>
  <si>
    <t>Esche</t>
  </si>
  <si>
    <t>Nordische Birke</t>
  </si>
  <si>
    <t>Japanische Walnuss</t>
  </si>
  <si>
    <t>Kirschbaum</t>
  </si>
  <si>
    <t>Preise je m²</t>
  </si>
  <si>
    <t>Inventurwert</t>
  </si>
  <si>
    <t>Produktion</t>
  </si>
  <si>
    <t>Bezugsarten, Prozentrechnung, bedingte Formatierung</t>
  </si>
  <si>
    <t>Modell-Nr.</t>
  </si>
  <si>
    <t>Produziert
Stück</t>
  </si>
  <si>
    <t>%-Anteil an der
Gesamtproduktion</t>
  </si>
  <si>
    <t>Absatz
Inland</t>
  </si>
  <si>
    <t>Absatz
EU</t>
  </si>
  <si>
    <t>Absatz
Sonstige</t>
  </si>
  <si>
    <t>Absatz
Gesamt</t>
  </si>
  <si>
    <t>Überschuss
in Zahlen</t>
  </si>
  <si>
    <t>Überschuss
Anteil Produktion</t>
  </si>
  <si>
    <t>Anzahl Modelle</t>
  </si>
  <si>
    <t>Mittelwert</t>
  </si>
  <si>
    <t>Model-Nr</t>
  </si>
  <si>
    <t>Menü Formeln, Formeln anzeigen (CTRL+´)</t>
  </si>
  <si>
    <r>
      <t xml:space="preserve">Preiserhöhung
</t>
    </r>
    <r>
      <rPr>
        <sz val="11"/>
        <color theme="1"/>
        <rFont val="Arial"/>
        <family val="2"/>
      </rPr>
      <t>Bereichsnamen und %-Rechnung</t>
    </r>
  </si>
  <si>
    <t>Preiserhöhung</t>
  </si>
  <si>
    <t>Alter Preis</t>
  </si>
  <si>
    <t>Neuer Preis</t>
  </si>
  <si>
    <r>
      <t xml:space="preserve">Adressen
</t>
    </r>
    <r>
      <rPr>
        <sz val="11"/>
        <color theme="1"/>
        <rFont val="Arial"/>
        <family val="2"/>
      </rPr>
      <t>Verketten, Bereichs-Namen</t>
    </r>
  </si>
  <si>
    <t>Vorname</t>
  </si>
  <si>
    <t>Name</t>
  </si>
  <si>
    <t>Name, Vorname</t>
  </si>
  <si>
    <t>Artur</t>
  </si>
  <si>
    <t>Carmen</t>
  </si>
  <si>
    <t>Christine</t>
  </si>
  <si>
    <t>Edeltraud</t>
  </si>
  <si>
    <t>Erwin</t>
  </si>
  <si>
    <t>Phuong-An</t>
  </si>
  <si>
    <t>Walter</t>
  </si>
  <si>
    <t>Wolfgang</t>
  </si>
  <si>
    <t>Weinhardt</t>
  </si>
  <si>
    <t>Sirotek</t>
  </si>
  <si>
    <t>Krause</t>
  </si>
  <si>
    <t>Hörz</t>
  </si>
  <si>
    <t>Mei</t>
  </si>
  <si>
    <t>Wagnhuber</t>
  </si>
  <si>
    <t>Formel:</t>
  </si>
  <si>
    <t>Lösungen</t>
  </si>
  <si>
    <t>Screenshots</t>
  </si>
  <si>
    <t>Beispiele, Übungen</t>
  </si>
  <si>
    <t>Hinweis</t>
  </si>
  <si>
    <t>Prozentsatz</t>
  </si>
  <si>
    <t>Rabattsatz</t>
  </si>
  <si>
    <t>bezahlt haben</t>
  </si>
  <si>
    <t>Normalpreis</t>
  </si>
  <si>
    <t>Teilnehmer</t>
  </si>
  <si>
    <t>Gewicht</t>
  </si>
  <si>
    <t>Abnahme</t>
  </si>
  <si>
    <t>aktuelle Gewicht</t>
  </si>
  <si>
    <t>Abnahme in %</t>
  </si>
  <si>
    <t>ursprünglich</t>
  </si>
  <si>
    <t>Rabatt in €</t>
  </si>
  <si>
    <t>Anteil</t>
  </si>
  <si>
    <t>entspricht %</t>
  </si>
  <si>
    <t>Gesamtzahl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</si>
</sst>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€&quot;;\-#,##0.00\ &quot;€&quot;"/>
    <numFmt numFmtId="164" formatCode="_-* #,##0.00\ _€_-;\-* #,##0.00\ _€_-;_-* &quot;-&quot;??\ _€_-;_-@_-"/>
    <numFmt numFmtId="165" formatCode="_-* #,##0.00\ [$€]_-;\-* #,##0.00\ [$€]_-;_-* &quot;-&quot;??\ [$€]_-;_-@_-"/>
    <numFmt numFmtId="166" formatCode="0.0%"/>
    <numFmt numFmtId="167" formatCode="#,##0.00\ &quot;€&quot;"/>
    <numFmt numFmtId="168" formatCode="_-&quot;€&quot;\ * #,##0.00_-;\-&quot;€&quot;\ * #,##0.00_-;_-&quot;€&quot;\ * &quot;-&quot;??_-;_-@_-"/>
  </numFmts>
  <fonts count="2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i/>
      <sz val="10"/>
      <color theme="1"/>
      <name val="Arial"/>
      <family val="2"/>
    </font>
    <font>
      <b/>
      <sz val="14"/>
      <color theme="1"/>
      <name val="Arial"/>
      <family val="2"/>
    </font>
    <font>
      <b/>
      <i/>
      <sz val="18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theme="7" tint="-0.249977111117893"/>
      <name val="Arial"/>
      <family val="2"/>
    </font>
    <font>
      <b/>
      <sz val="10"/>
      <color theme="7" tint="-0.249977111117893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sz val="12"/>
      <color rgb="FF333333"/>
      <name val="Arial"/>
      <family val="2"/>
    </font>
    <font>
      <sz val="10"/>
      <color rgb="FF33333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/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5">
    <xf numFmtId="0" fontId="0" fillId="0" borderId="0">
      <alignment vertical="top"/>
    </xf>
    <xf numFmtId="165" fontId="1" fillId="0" borderId="0" applyFont="0" applyFill="0" applyBorder="0" applyAlignment="0" applyProtection="0">
      <alignment vertical="top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0" fillId="0" borderId="0" applyFont="0" applyFill="0" applyBorder="0" applyAlignment="0" applyProtection="0"/>
  </cellStyleXfs>
  <cellXfs count="277">
    <xf numFmtId="0" fontId="0" fillId="0" borderId="0" xfId="0">
      <alignment vertical="top"/>
    </xf>
    <xf numFmtId="0" fontId="0" fillId="0" borderId="3" xfId="0" applyBorder="1">
      <alignment vertical="top"/>
    </xf>
    <xf numFmtId="0" fontId="0" fillId="2" borderId="5" xfId="0" applyFill="1" applyBorder="1" applyProtection="1">
      <alignment vertical="top"/>
      <protection locked="0"/>
    </xf>
    <xf numFmtId="0" fontId="0" fillId="2" borderId="6" xfId="0" applyFill="1" applyBorder="1" applyProtection="1">
      <alignment vertical="top"/>
      <protection locked="0"/>
    </xf>
    <xf numFmtId="0" fontId="0" fillId="0" borderId="4" xfId="0" applyBorder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0" fontId="0" fillId="0" borderId="9" xfId="0" applyBorder="1">
      <alignment vertical="top"/>
    </xf>
    <xf numFmtId="0" fontId="3" fillId="0" borderId="0" xfId="0" applyFont="1" applyAlignment="1" applyProtection="1">
      <alignment horizontal="left" vertical="top"/>
      <protection locked="0"/>
    </xf>
    <xf numFmtId="3" fontId="0" fillId="0" borderId="0" xfId="0" applyNumberFormat="1">
      <alignment vertical="top"/>
    </xf>
    <xf numFmtId="3" fontId="0" fillId="3" borderId="0" xfId="0" applyNumberFormat="1" applyFill="1">
      <alignment vertical="top"/>
    </xf>
    <xf numFmtId="3" fontId="0" fillId="3" borderId="11" xfId="0" applyNumberFormat="1" applyFill="1" applyBorder="1">
      <alignment vertical="top"/>
    </xf>
    <xf numFmtId="9" fontId="0" fillId="3" borderId="2" xfId="3" applyFont="1" applyFill="1" applyBorder="1" applyAlignment="1">
      <alignment vertical="top"/>
    </xf>
    <xf numFmtId="0" fontId="0" fillId="0" borderId="13" xfId="0" applyBorder="1">
      <alignment vertical="top"/>
    </xf>
    <xf numFmtId="3" fontId="0" fillId="3" borderId="13" xfId="0" applyNumberFormat="1" applyFill="1" applyBorder="1">
      <alignment vertical="top"/>
    </xf>
    <xf numFmtId="3" fontId="0" fillId="3" borderId="14" xfId="0" applyNumberFormat="1" applyFill="1" applyBorder="1">
      <alignment vertical="top"/>
    </xf>
    <xf numFmtId="166" fontId="0" fillId="3" borderId="13" xfId="3" applyNumberFormat="1" applyFont="1" applyFill="1" applyBorder="1" applyAlignment="1">
      <alignment vertical="top"/>
    </xf>
    <xf numFmtId="3" fontId="0" fillId="0" borderId="3" xfId="0" applyNumberFormat="1" applyBorder="1">
      <alignment vertical="top"/>
    </xf>
    <xf numFmtId="9" fontId="0" fillId="3" borderId="4" xfId="3" applyFont="1" applyFill="1" applyBorder="1" applyAlignment="1">
      <alignment vertical="top"/>
    </xf>
    <xf numFmtId="3" fontId="0" fillId="3" borderId="3" xfId="0" applyNumberFormat="1" applyFill="1" applyBorder="1">
      <alignment vertical="top"/>
    </xf>
    <xf numFmtId="3" fontId="0" fillId="3" borderId="4" xfId="0" applyNumberFormat="1" applyFill="1" applyBorder="1">
      <alignment vertical="top"/>
    </xf>
    <xf numFmtId="3" fontId="0" fillId="3" borderId="1" xfId="0" applyNumberFormat="1" applyFill="1" applyBorder="1">
      <alignment vertical="top"/>
    </xf>
    <xf numFmtId="3" fontId="0" fillId="3" borderId="8" xfId="0" applyNumberFormat="1" applyFill="1" applyBorder="1">
      <alignment vertical="top"/>
    </xf>
    <xf numFmtId="166" fontId="0" fillId="3" borderId="12" xfId="3" applyNumberFormat="1" applyFont="1" applyFill="1" applyBorder="1" applyAlignment="1">
      <alignment vertical="top"/>
    </xf>
    <xf numFmtId="3" fontId="0" fillId="3" borderId="9" xfId="0" applyNumberFormat="1" applyFill="1" applyBorder="1">
      <alignment vertical="top"/>
    </xf>
    <xf numFmtId="3" fontId="0" fillId="3" borderId="12" xfId="0" applyNumberFormat="1" applyFill="1" applyBorder="1">
      <alignment vertical="top"/>
    </xf>
    <xf numFmtId="9" fontId="0" fillId="3" borderId="15" xfId="3" applyFont="1" applyFill="1" applyBorder="1" applyAlignment="1">
      <alignment vertical="top"/>
    </xf>
    <xf numFmtId="0" fontId="0" fillId="0" borderId="12" xfId="0" applyBorder="1">
      <alignment vertical="top"/>
    </xf>
    <xf numFmtId="3" fontId="0" fillId="0" borderId="8" xfId="0" applyNumberFormat="1" applyBorder="1">
      <alignment vertical="top"/>
    </xf>
    <xf numFmtId="3" fontId="0" fillId="0" borderId="9" xfId="0" applyNumberFormat="1" applyBorder="1">
      <alignment vertical="top"/>
    </xf>
    <xf numFmtId="0" fontId="0" fillId="0" borderId="14" xfId="0" applyBorder="1">
      <alignment vertical="top"/>
    </xf>
    <xf numFmtId="3" fontId="0" fillId="0" borderId="1" xfId="0" applyNumberFormat="1" applyBorder="1">
      <alignment vertical="top"/>
    </xf>
    <xf numFmtId="166" fontId="0" fillId="3" borderId="14" xfId="3" applyNumberFormat="1" applyFont="1" applyFill="1" applyBorder="1" applyAlignment="1">
      <alignment vertical="top"/>
    </xf>
    <xf numFmtId="3" fontId="0" fillId="0" borderId="11" xfId="0" applyNumberFormat="1" applyBorder="1">
      <alignment vertical="top"/>
    </xf>
    <xf numFmtId="167" fontId="0" fillId="0" borderId="0" xfId="2" applyNumberFormat="1" applyFont="1" applyAlignment="1">
      <alignment vertical="top"/>
    </xf>
    <xf numFmtId="0" fontId="0" fillId="0" borderId="0" xfId="0" quotePrefix="1">
      <alignment vertical="top"/>
    </xf>
    <xf numFmtId="164" fontId="0" fillId="0" borderId="0" xfId="2" applyFont="1" applyAlignment="1">
      <alignment vertical="top"/>
    </xf>
    <xf numFmtId="0" fontId="5" fillId="0" borderId="0" xfId="0" applyFont="1">
      <alignment vertical="top"/>
    </xf>
    <xf numFmtId="0" fontId="4" fillId="5" borderId="0" xfId="0" applyFont="1" applyFill="1">
      <alignment vertical="top"/>
    </xf>
    <xf numFmtId="0" fontId="4" fillId="5" borderId="17" xfId="0" applyFont="1" applyFill="1" applyBorder="1" applyAlignment="1">
      <alignment horizontal="center" vertical="top"/>
    </xf>
    <xf numFmtId="14" fontId="5" fillId="0" borderId="0" xfId="0" applyNumberFormat="1" applyFont="1">
      <alignment vertical="top"/>
    </xf>
    <xf numFmtId="0" fontId="0" fillId="4" borderId="7" xfId="0" applyFill="1" applyBorder="1" applyAlignment="1">
      <alignment vertical="center"/>
    </xf>
    <xf numFmtId="3" fontId="0" fillId="0" borderId="7" xfId="0" applyNumberFormat="1" applyBorder="1" applyAlignment="1">
      <alignment vertical="center"/>
    </xf>
    <xf numFmtId="167" fontId="0" fillId="0" borderId="7" xfId="0" applyNumberFormat="1" applyBorder="1" applyAlignment="1">
      <alignment vertical="center"/>
    </xf>
    <xf numFmtId="167" fontId="0" fillId="4" borderId="7" xfId="0" applyNumberFormat="1" applyFill="1" applyBorder="1" applyAlignment="1">
      <alignment vertical="center"/>
    </xf>
    <xf numFmtId="0" fontId="0" fillId="2" borderId="0" xfId="0" applyFill="1" applyProtection="1">
      <alignment vertical="top"/>
      <protection locked="0"/>
    </xf>
    <xf numFmtId="0" fontId="0" fillId="4" borderId="1" xfId="0" applyFill="1" applyBorder="1" applyProtection="1">
      <alignment vertical="top"/>
      <protection locked="0"/>
    </xf>
    <xf numFmtId="0" fontId="0" fillId="4" borderId="2" xfId="0" applyFill="1" applyBorder="1" applyProtection="1">
      <alignment vertical="top"/>
      <protection locked="0"/>
    </xf>
    <xf numFmtId="0" fontId="0" fillId="4" borderId="0" xfId="0" applyFill="1" applyProtection="1">
      <alignment vertical="top"/>
      <protection locked="0"/>
    </xf>
    <xf numFmtId="0" fontId="0" fillId="0" borderId="0" xfId="0" applyProtection="1">
      <alignment vertical="top"/>
      <protection locked="0"/>
    </xf>
    <xf numFmtId="0" fontId="2" fillId="2" borderId="0" xfId="0" applyFont="1" applyFill="1" applyProtection="1">
      <alignment vertical="top"/>
      <protection locked="0"/>
    </xf>
    <xf numFmtId="0" fontId="10" fillId="0" borderId="0" xfId="0" applyFont="1" applyAlignment="1"/>
    <xf numFmtId="0" fontId="0" fillId="6" borderId="23" xfId="0" applyFill="1" applyBorder="1" applyAlignment="1"/>
    <xf numFmtId="0" fontId="0" fillId="6" borderId="24" xfId="0" applyFill="1" applyBorder="1" applyAlignment="1"/>
    <xf numFmtId="0" fontId="0" fillId="0" borderId="4" xfId="0" applyBorder="1" applyAlignment="1"/>
    <xf numFmtId="0" fontId="0" fillId="0" borderId="0" xfId="0" applyAlignment="1"/>
    <xf numFmtId="0" fontId="4" fillId="7" borderId="15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11" fillId="0" borderId="0" xfId="0" applyFont="1" applyAlignment="1"/>
    <xf numFmtId="167" fontId="10" fillId="8" borderId="25" xfId="0" applyNumberFormat="1" applyFont="1" applyFill="1" applyBorder="1" applyAlignment="1"/>
    <xf numFmtId="0" fontId="0" fillId="0" borderId="26" xfId="0" applyBorder="1" applyAlignment="1"/>
    <xf numFmtId="0" fontId="4" fillId="7" borderId="0" xfId="0" applyFont="1" applyFill="1" applyAlignment="1"/>
    <xf numFmtId="0" fontId="12" fillId="6" borderId="25" xfId="0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center" vertical="center"/>
    </xf>
    <xf numFmtId="0" fontId="9" fillId="7" borderId="0" xfId="0" applyFont="1" applyFill="1" applyAlignment="1"/>
    <xf numFmtId="0" fontId="12" fillId="6" borderId="27" xfId="0" applyFont="1" applyFill="1" applyBorder="1" applyAlignment="1"/>
    <xf numFmtId="0" fontId="12" fillId="6" borderId="28" xfId="0" applyFont="1" applyFill="1" applyBorder="1" applyAlignment="1"/>
    <xf numFmtId="7" fontId="13" fillId="6" borderId="29" xfId="4" applyNumberFormat="1" applyFont="1" applyFill="1" applyBorder="1" applyAlignment="1">
      <alignment horizontal="center"/>
    </xf>
    <xf numFmtId="0" fontId="12" fillId="6" borderId="30" xfId="0" applyFont="1" applyFill="1" applyBorder="1" applyAlignment="1"/>
    <xf numFmtId="0" fontId="14" fillId="0" borderId="24" xfId="0" quotePrefix="1" applyFont="1" applyBorder="1" applyAlignment="1">
      <alignment horizontal="left" vertical="center"/>
    </xf>
    <xf numFmtId="0" fontId="15" fillId="0" borderId="24" xfId="0" applyFont="1" applyBorder="1" applyAlignment="1">
      <alignment horizontal="center" vertical="center"/>
    </xf>
    <xf numFmtId="0" fontId="16" fillId="7" borderId="33" xfId="0" applyFont="1" applyFill="1" applyBorder="1" applyAlignment="1">
      <alignment horizontal="center" vertical="center"/>
    </xf>
    <xf numFmtId="0" fontId="16" fillId="7" borderId="26" xfId="0" applyFont="1" applyFill="1" applyBorder="1" applyAlignment="1">
      <alignment horizontal="center" vertical="center"/>
    </xf>
    <xf numFmtId="0" fontId="16" fillId="7" borderId="34" xfId="0" applyFont="1" applyFill="1" applyBorder="1" applyAlignment="1">
      <alignment horizontal="center" vertical="center"/>
    </xf>
    <xf numFmtId="0" fontId="16" fillId="7" borderId="35" xfId="0" applyFont="1" applyFill="1" applyBorder="1" applyAlignment="1">
      <alignment horizontal="center" vertical="center"/>
    </xf>
    <xf numFmtId="0" fontId="16" fillId="7" borderId="3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0" borderId="6" xfId="0" applyBorder="1">
      <alignment vertical="top"/>
    </xf>
    <xf numFmtId="0" fontId="0" fillId="0" borderId="5" xfId="0" applyBorder="1">
      <alignment vertical="top"/>
    </xf>
    <xf numFmtId="0" fontId="4" fillId="7" borderId="10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14" fontId="4" fillId="7" borderId="7" xfId="0" applyNumberFormat="1" applyFont="1" applyFill="1" applyBorder="1" applyAlignment="1">
      <alignment horizontal="left"/>
    </xf>
    <xf numFmtId="0" fontId="4" fillId="7" borderId="13" xfId="0" applyFont="1" applyFill="1" applyBorder="1" applyAlignment="1">
      <alignment horizontal="left"/>
    </xf>
    <xf numFmtId="0" fontId="4" fillId="7" borderId="13" xfId="0" applyFont="1" applyFill="1" applyBorder="1" applyAlignment="1">
      <alignment horizontal="right"/>
    </xf>
    <xf numFmtId="0" fontId="4" fillId="7" borderId="14" xfId="0" applyFont="1" applyFill="1" applyBorder="1" applyAlignment="1">
      <alignment horizontal="right"/>
    </xf>
    <xf numFmtId="15" fontId="0" fillId="0" borderId="0" xfId="0" applyNumberFormat="1">
      <alignment vertical="top"/>
    </xf>
    <xf numFmtId="0" fontId="17" fillId="0" borderId="0" xfId="0" applyFont="1">
      <alignment vertical="top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1" xfId="0" applyBorder="1">
      <alignment vertical="top"/>
    </xf>
    <xf numFmtId="9" fontId="2" fillId="3" borderId="7" xfId="0" applyNumberFormat="1" applyFont="1" applyFill="1" applyBorder="1">
      <alignment vertical="top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>
      <alignment vertical="top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>
      <alignment horizontal="center" vertical="center"/>
    </xf>
    <xf numFmtId="0" fontId="0" fillId="4" borderId="6" xfId="0" applyFill="1" applyBorder="1">
      <alignment vertical="top"/>
    </xf>
    <xf numFmtId="0" fontId="14" fillId="0" borderId="0" xfId="0" quotePrefix="1" applyFont="1" applyAlignment="1">
      <alignment horizontal="left" vertical="center"/>
    </xf>
    <xf numFmtId="0" fontId="0" fillId="4" borderId="7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2" xfId="0" applyFill="1" applyBorder="1">
      <alignment vertical="top"/>
    </xf>
    <xf numFmtId="0" fontId="0" fillId="4" borderId="13" xfId="0" applyFill="1" applyBorder="1">
      <alignment vertical="top"/>
    </xf>
    <xf numFmtId="0" fontId="0" fillId="4" borderId="14" xfId="0" applyFill="1" applyBorder="1">
      <alignment vertical="top"/>
    </xf>
    <xf numFmtId="0" fontId="2" fillId="0" borderId="0" xfId="0" applyFont="1" applyAlignment="1">
      <alignment horizontal="left" vertical="top"/>
    </xf>
    <xf numFmtId="0" fontId="2" fillId="3" borderId="7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top"/>
    </xf>
    <xf numFmtId="167" fontId="0" fillId="0" borderId="9" xfId="0" applyNumberFormat="1" applyBorder="1">
      <alignment vertical="top"/>
    </xf>
    <xf numFmtId="167" fontId="0" fillId="0" borderId="13" xfId="0" quotePrefix="1" applyNumberFormat="1" applyBorder="1">
      <alignment vertical="top"/>
    </xf>
    <xf numFmtId="0" fontId="0" fillId="3" borderId="13" xfId="0" applyFill="1" applyBorder="1" applyAlignment="1">
      <alignment horizontal="center" vertical="top"/>
    </xf>
    <xf numFmtId="167" fontId="0" fillId="0" borderId="0" xfId="0" applyNumberFormat="1">
      <alignment vertical="top"/>
    </xf>
    <xf numFmtId="167" fontId="0" fillId="0" borderId="0" xfId="3" applyNumberFormat="1" applyFont="1" applyBorder="1" applyAlignment="1">
      <alignment vertical="top"/>
    </xf>
    <xf numFmtId="167" fontId="0" fillId="0" borderId="4" xfId="0" applyNumberFormat="1" applyBorder="1">
      <alignment vertical="top"/>
    </xf>
    <xf numFmtId="167" fontId="0" fillId="0" borderId="13" xfId="0" applyNumberFormat="1" applyBorder="1">
      <alignment vertical="top"/>
    </xf>
    <xf numFmtId="0" fontId="0" fillId="3" borderId="14" xfId="0" applyFill="1" applyBorder="1" applyAlignment="1">
      <alignment horizontal="center" vertical="top"/>
    </xf>
    <xf numFmtId="167" fontId="0" fillId="0" borderId="11" xfId="0" applyNumberFormat="1" applyBorder="1">
      <alignment vertical="top"/>
    </xf>
    <xf numFmtId="167" fontId="0" fillId="0" borderId="11" xfId="3" applyNumberFormat="1" applyFont="1" applyBorder="1" applyAlignment="1">
      <alignment vertical="top"/>
    </xf>
    <xf numFmtId="167" fontId="0" fillId="0" borderId="2" xfId="0" applyNumberFormat="1" applyBorder="1">
      <alignment vertical="top"/>
    </xf>
    <xf numFmtId="167" fontId="0" fillId="0" borderId="14" xfId="0" applyNumberFormat="1" applyBorder="1">
      <alignment vertical="top"/>
    </xf>
    <xf numFmtId="0" fontId="2" fillId="2" borderId="0" xfId="0" applyFont="1" applyFill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0" fontId="2" fillId="3" borderId="5" xfId="0" applyFont="1" applyFill="1" applyBorder="1" applyAlignment="1">
      <alignment horizontal="center" vertical="center" wrapText="1"/>
    </xf>
    <xf numFmtId="167" fontId="0" fillId="0" borderId="3" xfId="0" applyNumberFormat="1" applyBorder="1">
      <alignment vertical="top"/>
    </xf>
    <xf numFmtId="167" fontId="0" fillId="0" borderId="1" xfId="0" applyNumberFormat="1" applyBorder="1">
      <alignment vertical="top"/>
    </xf>
    <xf numFmtId="9" fontId="0" fillId="0" borderId="9" xfId="3" applyFont="1" applyBorder="1" applyAlignment="1">
      <alignment vertical="top"/>
    </xf>
    <xf numFmtId="9" fontId="0" fillId="0" borderId="0" xfId="3" applyFont="1" applyBorder="1" applyAlignment="1">
      <alignment vertical="top"/>
    </xf>
    <xf numFmtId="9" fontId="0" fillId="0" borderId="0" xfId="3" applyFont="1" applyFill="1" applyBorder="1" applyAlignment="1">
      <alignment vertical="top"/>
    </xf>
    <xf numFmtId="9" fontId="0" fillId="0" borderId="11" xfId="3" applyFont="1" applyBorder="1" applyAlignment="1">
      <alignment vertical="top"/>
    </xf>
    <xf numFmtId="9" fontId="0" fillId="0" borderId="11" xfId="3" applyFont="1" applyFill="1" applyBorder="1" applyAlignment="1">
      <alignment vertical="top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0" fillId="3" borderId="12" xfId="0" applyFill="1" applyBorder="1" applyAlignment="1" applyProtection="1">
      <alignment horizontal="center" vertical="top"/>
      <protection locked="0"/>
    </xf>
    <xf numFmtId="167" fontId="0" fillId="0" borderId="9" xfId="0" applyNumberFormat="1" applyBorder="1" applyProtection="1">
      <alignment vertical="top"/>
      <protection locked="0"/>
    </xf>
    <xf numFmtId="0" fontId="0" fillId="0" borderId="9" xfId="3" applyNumberFormat="1" applyFont="1" applyBorder="1" applyAlignment="1" applyProtection="1">
      <alignment vertical="top"/>
      <protection locked="0"/>
    </xf>
    <xf numFmtId="167" fontId="0" fillId="0" borderId="9" xfId="3" applyNumberFormat="1" applyFont="1" applyBorder="1" applyAlignment="1" applyProtection="1">
      <alignment vertical="top"/>
      <protection locked="0"/>
    </xf>
    <xf numFmtId="167" fontId="0" fillId="0" borderId="15" xfId="0" applyNumberFormat="1" applyBorder="1" applyProtection="1">
      <alignment vertical="top"/>
      <protection locked="0"/>
    </xf>
    <xf numFmtId="0" fontId="0" fillId="3" borderId="13" xfId="0" applyFill="1" applyBorder="1" applyAlignment="1" applyProtection="1">
      <alignment horizontal="center" vertical="top"/>
      <protection locked="0"/>
    </xf>
    <xf numFmtId="167" fontId="0" fillId="0" borderId="0" xfId="0" applyNumberFormat="1" applyProtection="1">
      <alignment vertical="top"/>
      <protection locked="0"/>
    </xf>
    <xf numFmtId="0" fontId="0" fillId="0" borderId="0" xfId="3" applyNumberFormat="1" applyFont="1" applyBorder="1" applyAlignment="1" applyProtection="1">
      <alignment vertical="top"/>
      <protection locked="0"/>
    </xf>
    <xf numFmtId="167" fontId="0" fillId="0" borderId="0" xfId="3" applyNumberFormat="1" applyFont="1" applyBorder="1" applyAlignment="1" applyProtection="1">
      <alignment vertical="top"/>
      <protection locked="0"/>
    </xf>
    <xf numFmtId="167" fontId="0" fillId="0" borderId="4" xfId="0" applyNumberFormat="1" applyBorder="1" applyProtection="1">
      <alignment vertical="top"/>
      <protection locked="0"/>
    </xf>
    <xf numFmtId="0" fontId="0" fillId="0" borderId="13" xfId="0" applyBorder="1" applyProtection="1">
      <alignment vertical="top"/>
      <protection locked="0"/>
    </xf>
    <xf numFmtId="0" fontId="0" fillId="0" borderId="0" xfId="3" applyNumberFormat="1" applyFont="1" applyFill="1" applyBorder="1" applyAlignment="1" applyProtection="1">
      <alignment vertical="top"/>
      <protection locked="0"/>
    </xf>
    <xf numFmtId="167" fontId="0" fillId="0" borderId="0" xfId="3" applyNumberFormat="1" applyFont="1" applyFill="1" applyBorder="1" applyAlignment="1" applyProtection="1">
      <alignment vertical="top"/>
      <protection locked="0"/>
    </xf>
    <xf numFmtId="0" fontId="0" fillId="3" borderId="14" xfId="0" applyFill="1" applyBorder="1" applyAlignment="1" applyProtection="1">
      <alignment horizontal="center" vertical="top"/>
      <protection locked="0"/>
    </xf>
    <xf numFmtId="167" fontId="0" fillId="0" borderId="11" xfId="0" applyNumberFormat="1" applyBorder="1" applyProtection="1">
      <alignment vertical="top"/>
      <protection locked="0"/>
    </xf>
    <xf numFmtId="0" fontId="0" fillId="0" borderId="11" xfId="3" applyNumberFormat="1" applyFont="1" applyBorder="1" applyAlignment="1" applyProtection="1">
      <alignment vertical="top"/>
      <protection locked="0"/>
    </xf>
    <xf numFmtId="167" fontId="0" fillId="0" borderId="11" xfId="3" applyNumberFormat="1" applyFont="1" applyBorder="1" applyAlignment="1" applyProtection="1">
      <alignment vertical="top"/>
      <protection locked="0"/>
    </xf>
    <xf numFmtId="167" fontId="0" fillId="0" borderId="2" xfId="0" applyNumberFormat="1" applyBorder="1" applyProtection="1">
      <alignment vertical="top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167" fontId="0" fillId="0" borderId="3" xfId="0" applyNumberFormat="1" applyBorder="1" applyProtection="1">
      <alignment vertical="top"/>
      <protection locked="0"/>
    </xf>
    <xf numFmtId="0" fontId="0" fillId="0" borderId="13" xfId="0" quotePrefix="1" applyBorder="1" applyProtection="1">
      <alignment vertical="top"/>
      <protection locked="0"/>
    </xf>
    <xf numFmtId="167" fontId="0" fillId="0" borderId="1" xfId="0" applyNumberFormat="1" applyBorder="1" applyProtection="1">
      <alignment vertical="top"/>
      <protection locked="0"/>
    </xf>
    <xf numFmtId="0" fontId="0" fillId="0" borderId="11" xfId="0" applyBorder="1" applyProtection="1">
      <alignment vertical="top"/>
      <protection locked="0"/>
    </xf>
    <xf numFmtId="0" fontId="0" fillId="0" borderId="14" xfId="0" applyBorder="1" applyProtection="1">
      <alignment vertical="top"/>
      <protection locked="0"/>
    </xf>
    <xf numFmtId="0" fontId="0" fillId="0" borderId="11" xfId="3" applyNumberFormat="1" applyFont="1" applyFill="1" applyBorder="1" applyAlignment="1" applyProtection="1">
      <alignment vertical="top"/>
      <protection locked="0"/>
    </xf>
    <xf numFmtId="14" fontId="5" fillId="0" borderId="0" xfId="0" applyNumberFormat="1" applyFont="1" applyProtection="1">
      <alignment vertical="top"/>
      <protection locked="0"/>
    </xf>
    <xf numFmtId="0" fontId="0" fillId="0" borderId="9" xfId="0" applyBorder="1" applyProtection="1">
      <alignment vertical="top"/>
      <protection locked="0"/>
    </xf>
    <xf numFmtId="0" fontId="5" fillId="0" borderId="0" xfId="0" applyFont="1" applyProtection="1">
      <alignment vertical="top"/>
      <protection locked="0"/>
    </xf>
    <xf numFmtId="9" fontId="2" fillId="3" borderId="7" xfId="0" applyNumberFormat="1" applyFont="1" applyFill="1" applyBorder="1" applyProtection="1">
      <alignment vertical="top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0" fillId="0" borderId="3" xfId="0" applyBorder="1" applyProtection="1">
      <alignment vertical="top"/>
      <protection locked="0"/>
    </xf>
    <xf numFmtId="0" fontId="0" fillId="0" borderId="4" xfId="0" applyBorder="1" applyProtection="1">
      <alignment vertical="top"/>
      <protection locked="0"/>
    </xf>
    <xf numFmtId="0" fontId="0" fillId="0" borderId="1" xfId="0" applyBorder="1" applyProtection="1">
      <alignment vertical="top"/>
      <protection locked="0"/>
    </xf>
    <xf numFmtId="0" fontId="0" fillId="0" borderId="2" xfId="0" applyBorder="1" applyProtection="1">
      <alignment vertical="top"/>
      <protection locked="0"/>
    </xf>
    <xf numFmtId="167" fontId="0" fillId="0" borderId="8" xfId="0" applyNumberFormat="1" applyBorder="1" applyProtection="1">
      <alignment vertical="top"/>
      <protection locked="0"/>
    </xf>
    <xf numFmtId="9" fontId="0" fillId="0" borderId="0" xfId="3" applyFont="1" applyBorder="1" applyAlignment="1" applyProtection="1">
      <alignment vertical="top"/>
      <protection locked="0"/>
    </xf>
    <xf numFmtId="0" fontId="0" fillId="0" borderId="8" xfId="0" applyBorder="1">
      <alignment vertical="top"/>
    </xf>
    <xf numFmtId="9" fontId="0" fillId="0" borderId="13" xfId="0" applyNumberFormat="1" applyBorder="1">
      <alignment vertical="top"/>
    </xf>
    <xf numFmtId="9" fontId="0" fillId="0" borderId="14" xfId="3" applyFont="1" applyBorder="1" applyAlignment="1">
      <alignment vertical="top"/>
    </xf>
    <xf numFmtId="166" fontId="0" fillId="0" borderId="13" xfId="3" applyNumberFormat="1" applyFont="1" applyBorder="1" applyAlignment="1">
      <alignment vertical="top"/>
    </xf>
    <xf numFmtId="9" fontId="0" fillId="0" borderId="0" xfId="0" applyNumberFormat="1">
      <alignment vertical="top"/>
    </xf>
    <xf numFmtId="0" fontId="0" fillId="0" borderId="15" xfId="0" applyBorder="1">
      <alignment vertical="top"/>
    </xf>
    <xf numFmtId="0" fontId="0" fillId="0" borderId="37" xfId="0" applyBorder="1">
      <alignment vertical="top"/>
    </xf>
    <xf numFmtId="0" fontId="0" fillId="0" borderId="38" xfId="0" applyBorder="1">
      <alignment vertical="top"/>
    </xf>
    <xf numFmtId="0" fontId="0" fillId="0" borderId="16" xfId="0" applyBorder="1">
      <alignment vertical="top"/>
    </xf>
    <xf numFmtId="0" fontId="20" fillId="0" borderId="16" xfId="0" applyFont="1" applyBorder="1">
      <alignment vertical="top"/>
    </xf>
    <xf numFmtId="0" fontId="19" fillId="0" borderId="16" xfId="0" applyFont="1" applyBorder="1">
      <alignment vertical="top"/>
    </xf>
    <xf numFmtId="0" fontId="2" fillId="0" borderId="16" xfId="0" applyFont="1" applyBorder="1" applyAlignment="1" applyProtection="1">
      <alignment horizontal="left" vertical="top"/>
      <protection locked="0"/>
    </xf>
    <xf numFmtId="0" fontId="0" fillId="0" borderId="16" xfId="0" applyBorder="1" applyProtection="1">
      <alignment vertical="top"/>
      <protection locked="0"/>
    </xf>
    <xf numFmtId="0" fontId="2" fillId="2" borderId="16" xfId="0" applyFont="1" applyFill="1" applyBorder="1" applyAlignment="1" applyProtection="1">
      <alignment horizontal="left" vertical="top"/>
      <protection locked="0"/>
    </xf>
    <xf numFmtId="0" fontId="0" fillId="0" borderId="16" xfId="0" applyBorder="1" applyAlignment="1" applyProtection="1">
      <alignment horizontal="left" vertical="top"/>
      <protection locked="0"/>
    </xf>
    <xf numFmtId="0" fontId="0" fillId="0" borderId="39" xfId="0" applyBorder="1">
      <alignment vertical="top"/>
    </xf>
    <xf numFmtId="0" fontId="3" fillId="4" borderId="40" xfId="0" applyFont="1" applyFill="1" applyBorder="1" applyAlignment="1" applyProtection="1">
      <alignment horizontal="center" vertical="center"/>
      <protection locked="0"/>
    </xf>
    <xf numFmtId="0" fontId="3" fillId="4" borderId="41" xfId="0" applyFont="1" applyFill="1" applyBorder="1" applyAlignment="1" applyProtection="1">
      <alignment horizontal="center" vertical="center"/>
      <protection locked="0"/>
    </xf>
    <xf numFmtId="0" fontId="3" fillId="4" borderId="42" xfId="0" applyFont="1" applyFill="1" applyBorder="1" applyAlignment="1" applyProtection="1">
      <alignment horizontal="center" vertical="center"/>
      <protection locked="0"/>
    </xf>
    <xf numFmtId="0" fontId="3" fillId="4" borderId="43" xfId="0" applyFont="1" applyFill="1" applyBorder="1" applyAlignment="1" applyProtection="1">
      <alignment horizontal="center" vertical="center"/>
      <protection locked="0"/>
    </xf>
    <xf numFmtId="0" fontId="3" fillId="4" borderId="44" xfId="0" applyFont="1" applyFill="1" applyBorder="1" applyAlignment="1" applyProtection="1">
      <alignment horizontal="center" vertical="center"/>
      <protection locked="0"/>
    </xf>
    <xf numFmtId="0" fontId="3" fillId="4" borderId="45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16" xfId="0" applyFon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2" fillId="2" borderId="0" xfId="0" applyFont="1" applyFill="1" applyAlignment="1" applyProtection="1">
      <alignment horizontal="left" vertical="top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13" fillId="6" borderId="32" xfId="0" applyFont="1" applyFill="1" applyBorder="1" applyAlignment="1">
      <alignment horizontal="center"/>
    </xf>
    <xf numFmtId="0" fontId="13" fillId="6" borderId="31" xfId="0" applyFont="1" applyFill="1" applyBorder="1" applyAlignment="1">
      <alignment horizontal="center"/>
    </xf>
    <xf numFmtId="0" fontId="4" fillId="7" borderId="0" xfId="0" applyFont="1" applyFill="1" applyAlignment="1">
      <alignment horizontal="left"/>
    </xf>
    <xf numFmtId="0" fontId="3" fillId="0" borderId="5" xfId="0" applyFont="1" applyBorder="1" applyAlignment="1" applyProtection="1">
      <alignment horizontal="left" vertical="top"/>
      <protection locked="0"/>
    </xf>
    <xf numFmtId="0" fontId="0" fillId="0" borderId="6" xfId="0" applyBorder="1">
      <alignment vertical="top"/>
    </xf>
    <xf numFmtId="0" fontId="3" fillId="3" borderId="8" xfId="0" quotePrefix="1" applyFont="1" applyFill="1" applyBorder="1" applyAlignment="1" applyProtection="1">
      <alignment horizontal="center" vertical="center"/>
      <protection locked="0"/>
    </xf>
    <xf numFmtId="0" fontId="3" fillId="3" borderId="9" xfId="0" quotePrefix="1" applyFont="1" applyFill="1" applyBorder="1" applyAlignment="1" applyProtection="1">
      <alignment horizontal="center" vertical="center"/>
      <protection locked="0"/>
    </xf>
    <xf numFmtId="0" fontId="3" fillId="3" borderId="15" xfId="0" quotePrefix="1" applyFont="1" applyFill="1" applyBorder="1" applyAlignment="1" applyProtection="1">
      <alignment horizontal="center" vertical="center"/>
      <protection locked="0"/>
    </xf>
    <xf numFmtId="0" fontId="3" fillId="3" borderId="1" xfId="0" quotePrefix="1" applyFont="1" applyFill="1" applyBorder="1" applyAlignment="1" applyProtection="1">
      <alignment horizontal="center" vertical="center"/>
      <protection locked="0"/>
    </xf>
    <xf numFmtId="0" fontId="3" fillId="3" borderId="11" xfId="0" quotePrefix="1" applyFont="1" applyFill="1" applyBorder="1" applyAlignment="1" applyProtection="1">
      <alignment horizontal="center" vertical="center"/>
      <protection locked="0"/>
    </xf>
    <xf numFmtId="0" fontId="3" fillId="3" borderId="2" xfId="0" quotePrefix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top"/>
      <protection locked="0"/>
    </xf>
    <xf numFmtId="0" fontId="3" fillId="3" borderId="9" xfId="0" applyFont="1" applyFill="1" applyBorder="1" applyAlignment="1" applyProtection="1">
      <alignment horizontal="center" vertical="top"/>
      <protection locked="0"/>
    </xf>
    <xf numFmtId="0" fontId="3" fillId="3" borderId="15" xfId="0" applyFont="1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horizontal="center" vertical="top"/>
      <protection locked="0"/>
    </xf>
    <xf numFmtId="0" fontId="0" fillId="3" borderId="11" xfId="0" applyFill="1" applyBorder="1" applyAlignment="1" applyProtection="1">
      <alignment horizontal="center" vertical="top"/>
      <protection locked="0"/>
    </xf>
    <xf numFmtId="0" fontId="0" fillId="3" borderId="2" xfId="0" applyFill="1" applyBorder="1" applyAlignment="1" applyProtection="1">
      <alignment horizontal="center" vertical="top"/>
      <protection locked="0"/>
    </xf>
    <xf numFmtId="0" fontId="7" fillId="0" borderId="0" xfId="0" applyFont="1" applyAlignment="1">
      <alignment horizontal="left" vertical="top"/>
    </xf>
    <xf numFmtId="0" fontId="0" fillId="3" borderId="1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4" fillId="5" borderId="16" xfId="0" applyFont="1" applyFill="1" applyBorder="1" applyAlignment="1">
      <alignment horizontal="center" vertical="top"/>
    </xf>
    <xf numFmtId="0" fontId="4" fillId="5" borderId="18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4" fillId="5" borderId="20" xfId="0" applyFont="1" applyFill="1" applyBorder="1" applyAlignment="1">
      <alignment horizontal="center" vertical="top"/>
    </xf>
    <xf numFmtId="0" fontId="4" fillId="5" borderId="21" xfId="0" applyFont="1" applyFill="1" applyBorder="1" applyAlignment="1">
      <alignment horizontal="center" vertical="top"/>
    </xf>
    <xf numFmtId="0" fontId="4" fillId="5" borderId="22" xfId="0" applyFont="1" applyFill="1" applyBorder="1" applyAlignment="1">
      <alignment horizontal="center" vertical="top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2" fillId="4" borderId="8" xfId="0" applyFont="1" applyFill="1" applyBorder="1" applyAlignment="1" applyProtection="1">
      <alignment horizontal="center" vertical="top"/>
      <protection locked="0"/>
    </xf>
    <xf numFmtId="0" fontId="2" fillId="4" borderId="15" xfId="0" applyFont="1" applyFill="1" applyBorder="1" applyAlignment="1" applyProtection="1">
      <alignment horizontal="center" vertical="top"/>
      <protection locked="0"/>
    </xf>
    <xf numFmtId="0" fontId="2" fillId="4" borderId="9" xfId="0" applyFont="1" applyFill="1" applyBorder="1" applyAlignment="1" applyProtection="1">
      <alignment horizontal="center" vertical="top"/>
      <protection locked="0"/>
    </xf>
    <xf numFmtId="0" fontId="2" fillId="4" borderId="3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Alignment="1" applyProtection="1">
      <alignment horizontal="center" vertical="top"/>
      <protection locked="0"/>
    </xf>
    <xf numFmtId="0" fontId="8" fillId="2" borderId="0" xfId="0" applyFont="1" applyFill="1" applyAlignment="1" applyProtection="1">
      <alignment horizontal="left" vertical="top"/>
      <protection locked="0"/>
    </xf>
  </cellXfs>
  <cellStyles count="5">
    <cellStyle name="Euro" xfId="1" xr:uid="{00000000-0005-0000-0000-000000000000}"/>
    <cellStyle name="Euro_6 Übungen zu absolutem und relativem Bezug" xfId="4" xr:uid="{00000000-0005-0000-0000-000001000000}"/>
    <cellStyle name="Komma" xfId="2" builtinId="3"/>
    <cellStyle name="Prozent" xfId="3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0</xdr:rowOff>
    </xdr:from>
    <xdr:ext cx="4114800" cy="387286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37F541D9-7419-4A55-8D96-98DD793DB270}"/>
            </a:ext>
          </a:extLst>
        </xdr:cNvPr>
        <xdr:cNvSpPr txBox="1"/>
      </xdr:nvSpPr>
      <xdr:spPr>
        <a:xfrm>
          <a:off x="0" y="485775"/>
          <a:ext cx="4114800" cy="387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Eine Waschmaschine kostet im Normalfall 800 Euro. Heute gibt es diese mit 15 % Rabatt. Wie viel Euro beträgt der Rabatt? </a:t>
          </a:r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7</xdr:row>
      <xdr:rowOff>0</xdr:rowOff>
    </xdr:from>
    <xdr:ext cx="4114800" cy="534762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678B6DAB-B6DE-4306-AECA-A1AC789FFC66}"/>
            </a:ext>
          </a:extLst>
        </xdr:cNvPr>
        <xdr:cNvSpPr txBox="1"/>
      </xdr:nvSpPr>
      <xdr:spPr>
        <a:xfrm>
          <a:off x="0" y="1133475"/>
          <a:ext cx="4114800" cy="5347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000" b="0" i="0" u="none" strike="noStrike">
              <a:solidFill>
                <a:srgbClr val="333333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An einem Fußball-Trainingslager nehmen 25 Spieler teil. Bezahlt haben bereits 48 % der Teilnehmer. Wie viele Teilnehmer haben bereits bezahlt?</a:t>
          </a:r>
          <a:r>
            <a:rPr lang="de-DE" sz="1000">
              <a:effectLst/>
              <a:latin typeface="Arial" panose="020B0604020202020204" pitchFamily="34" charset="0"/>
              <a:cs typeface="Arial" panose="020B0604020202020204" pitchFamily="34" charset="0"/>
            </a:rPr>
            <a:t> arial</a:t>
          </a:r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11</xdr:row>
      <xdr:rowOff>19050</xdr:rowOff>
    </xdr:from>
    <xdr:ext cx="4114800" cy="387286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1D9340B3-CEA3-4449-BEF9-28B47AD3C093}"/>
            </a:ext>
          </a:extLst>
        </xdr:cNvPr>
        <xdr:cNvSpPr txBox="1"/>
      </xdr:nvSpPr>
      <xdr:spPr>
        <a:xfrm>
          <a:off x="0" y="1800225"/>
          <a:ext cx="4114800" cy="387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 Fahrrad kostet im Normalfall 1.500 Euro. Heute gibt es diese mit 300 € Rabatt. Wie viel % beträgt der Rabatt?</a:t>
          </a:r>
          <a:r>
            <a:rPr lang="de-DE" sz="1000">
              <a:effectLst/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114800" cy="387286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71F6A64C-B661-4ECF-BB4D-AD1FDE0420BB}"/>
            </a:ext>
          </a:extLst>
        </xdr:cNvPr>
        <xdr:cNvSpPr txBox="1"/>
      </xdr:nvSpPr>
      <xdr:spPr>
        <a:xfrm>
          <a:off x="0" y="2428875"/>
          <a:ext cx="4114800" cy="387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Anna wiegt derzeit 88 Kilo. Sie möchte 7 Kilo abnehmen. Wie viel Prozent sind dies?</a:t>
          </a:r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114800" cy="387286"/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79FE9CD2-721D-4B5A-85D1-54EDCEABB2AC}"/>
            </a:ext>
          </a:extLst>
        </xdr:cNvPr>
        <xdr:cNvSpPr txBox="1"/>
      </xdr:nvSpPr>
      <xdr:spPr>
        <a:xfrm>
          <a:off x="0" y="3076575"/>
          <a:ext cx="4114800" cy="387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Drei Teilnehmer</a:t>
          </a:r>
          <a:r>
            <a:rPr lang="de-DE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am Excel-Kurs lieben die Prozentrechnung, das entspricht 37,5%. Wieviel Teilneher hat der Kurs?</a:t>
          </a:r>
          <a:endParaRPr lang="de-DE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114800" cy="387286"/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8F019E22-3B7D-4636-90AB-3D2AEE2AB5BC}"/>
            </a:ext>
          </a:extLst>
        </xdr:cNvPr>
        <xdr:cNvSpPr txBox="1"/>
      </xdr:nvSpPr>
      <xdr:spPr>
        <a:xfrm>
          <a:off x="0" y="3724275"/>
          <a:ext cx="4114800" cy="387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Nachem Heidi 15% abgenommen hat, wiegt sie noch 80 Kilo. Wie hoch war ihr Gewicht vor der Fastenkur?</a:t>
          </a:r>
        </a:p>
      </xdr:txBody>
    </xdr:sp>
    <xdr:clientData/>
  </xdr:oneCellAnchor>
  <xdr:twoCellAnchor editAs="oneCell">
    <xdr:from>
      <xdr:col>0</xdr:col>
      <xdr:colOff>47625</xdr:colOff>
      <xdr:row>58</xdr:row>
      <xdr:rowOff>9525</xdr:rowOff>
    </xdr:from>
    <xdr:to>
      <xdr:col>6</xdr:col>
      <xdr:colOff>57150</xdr:colOff>
      <xdr:row>73</xdr:row>
      <xdr:rowOff>19050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2B034214-4041-D19F-8B99-8BC6AF2C3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725025"/>
          <a:ext cx="4152900" cy="2600325"/>
        </a:xfrm>
        <a:prstGeom prst="rect">
          <a:avLst/>
        </a:prstGeom>
        <a:noFill/>
        <a:ln w="25400">
          <a:solidFill>
            <a:srgbClr val="FF0000">
              <a:alpha val="98000"/>
            </a:srgbClr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43</xdr:row>
      <xdr:rowOff>9525</xdr:rowOff>
    </xdr:from>
    <xdr:to>
      <xdr:col>6</xdr:col>
      <xdr:colOff>57150</xdr:colOff>
      <xdr:row>55</xdr:row>
      <xdr:rowOff>19050</xdr:rowOff>
    </xdr:to>
    <xdr:pic>
      <xdr:nvPicPr>
        <xdr:cNvPr id="32" name="Grafik 31">
          <a:extLst>
            <a:ext uri="{FF2B5EF4-FFF2-40B4-BE49-F238E27FC236}">
              <a16:creationId xmlns:a16="http://schemas.microsoft.com/office/drawing/2014/main" id="{BB262377-2347-644E-362E-4B07B2E71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134225"/>
          <a:ext cx="4152900" cy="2114550"/>
        </a:xfrm>
        <a:prstGeom prst="rect">
          <a:avLst/>
        </a:prstGeom>
        <a:noFill/>
        <a:ln w="25400">
          <a:solidFill>
            <a:srgbClr val="FF0000">
              <a:alpha val="98000"/>
            </a:srgbClr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30</xdr:row>
      <xdr:rowOff>9525</xdr:rowOff>
    </xdr:from>
    <xdr:to>
      <xdr:col>6</xdr:col>
      <xdr:colOff>66675</xdr:colOff>
      <xdr:row>40</xdr:row>
      <xdr:rowOff>28575</xdr:rowOff>
    </xdr:to>
    <xdr:pic>
      <xdr:nvPicPr>
        <xdr:cNvPr id="34" name="Grafik 33">
          <a:extLst>
            <a:ext uri="{FF2B5EF4-FFF2-40B4-BE49-F238E27FC236}">
              <a16:creationId xmlns:a16="http://schemas.microsoft.com/office/drawing/2014/main" id="{C505992D-1C8B-3CD8-6187-9030EA2B0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867275"/>
          <a:ext cx="4162425" cy="1800225"/>
        </a:xfrm>
        <a:prstGeom prst="rect">
          <a:avLst/>
        </a:prstGeom>
        <a:noFill/>
        <a:ln w="25400">
          <a:solidFill>
            <a:srgbClr val="FF0000">
              <a:alpha val="98000"/>
            </a:srgbClr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57150</xdr:rowOff>
    </xdr:from>
    <xdr:ext cx="6267450" cy="78124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47625" y="2076450"/>
          <a:ext cx="6267450" cy="781240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r>
            <a:rPr lang="de-DE" sz="1100"/>
            <a:t>Ergänzen Sie</a:t>
          </a:r>
          <a:r>
            <a:rPr lang="de-DE" sz="1100" baseline="0"/>
            <a:t> die Tabelle mit den Werten, Formatierungen und Formeln gemäß untenstehendem Beispiel.</a:t>
          </a:r>
        </a:p>
        <a:p>
          <a:r>
            <a:rPr lang="de-DE" sz="1100" baseline="0"/>
            <a:t>Definieren Sie für den Bereich B5:B11 den Namen 'Vorname'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aseline="0"/>
            <a:t>und </a:t>
          </a:r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für den Bereich C5:C11 den Namen 'Name' </a:t>
          </a:r>
          <a:r>
            <a:rPr lang="de-DE" sz="1100" baseline="0"/>
            <a:t>.</a:t>
          </a:r>
        </a:p>
        <a:p>
          <a:r>
            <a:rPr lang="de-DE" sz="1100" baseline="0"/>
            <a:t>Verwenden Sie die Namen in den Formeln.</a:t>
          </a:r>
        </a:p>
      </xdr:txBody>
    </xdr:sp>
    <xdr:clientData/>
  </xdr:oneCellAnchor>
  <xdr:twoCellAnchor editAs="oneCell">
    <xdr:from>
      <xdr:col>0</xdr:col>
      <xdr:colOff>76200</xdr:colOff>
      <xdr:row>19</xdr:row>
      <xdr:rowOff>123825</xdr:rowOff>
    </xdr:from>
    <xdr:to>
      <xdr:col>3</xdr:col>
      <xdr:colOff>85725</xdr:colOff>
      <xdr:row>28</xdr:row>
      <xdr:rowOff>133350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E898ADF8-1682-495C-A32A-090FF3098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362325"/>
          <a:ext cx="2676525" cy="1466850"/>
        </a:xfrm>
        <a:prstGeom prst="rect">
          <a:avLst/>
        </a:prstGeom>
        <a:noFill/>
        <a:ln w="25400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2</xdr:col>
      <xdr:colOff>679388</xdr:colOff>
      <xdr:row>15</xdr:row>
      <xdr:rowOff>27442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2343150"/>
          <a:ext cx="2050988" cy="189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2543174</xdr:colOff>
      <xdr:row>6</xdr:row>
      <xdr:rowOff>152400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 txBox="1"/>
      </xdr:nvSpPr>
      <xdr:spPr>
        <a:xfrm>
          <a:off x="0" y="876300"/>
          <a:ext cx="3876674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de-DE" sz="1100"/>
            <a:t>Die Lösungen finden Sie in den ausgeblendeten Tabellenblättern.</a:t>
          </a: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1</xdr:col>
      <xdr:colOff>2524124</xdr:colOff>
      <xdr:row>13</xdr:row>
      <xdr:rowOff>9525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 txBox="1"/>
      </xdr:nvSpPr>
      <xdr:spPr>
        <a:xfrm>
          <a:off x="0" y="1524000"/>
          <a:ext cx="3857624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de-DE" sz="1100"/>
            <a:t>Klicken Sie mit der</a:t>
          </a:r>
          <a:r>
            <a:rPr lang="de-DE" sz="1100" baseline="0"/>
            <a:t> rechten Maustaste auf ein beliebiges Blattregister,</a:t>
          </a:r>
        </a:p>
        <a:p>
          <a:r>
            <a:rPr lang="de-DE" sz="1100" baseline="0"/>
            <a:t>wählen Sie im Kontextmenü </a:t>
          </a:r>
          <a:r>
            <a:rPr lang="de-DE" sz="1100" b="1" i="0" u="sng" cap="small" baseline="0"/>
            <a:t>E</a:t>
          </a:r>
          <a:r>
            <a:rPr lang="de-DE" sz="1100" b="1" i="0" cap="small" baseline="0"/>
            <a:t>inblenden...</a:t>
          </a:r>
          <a:r>
            <a:rPr lang="de-DE" sz="1100" baseline="0"/>
            <a:t> aus.</a:t>
          </a:r>
          <a:endParaRPr lang="de-DE" sz="1100"/>
        </a:p>
      </xdr:txBody>
    </xdr:sp>
    <xdr:clientData/>
  </xdr:twoCellAnchor>
  <xdr:twoCellAnchor editAs="oneCell">
    <xdr:from>
      <xdr:col>3</xdr:col>
      <xdr:colOff>0</xdr:colOff>
      <xdr:row>20</xdr:row>
      <xdr:rowOff>76200</xdr:rowOff>
    </xdr:from>
    <xdr:to>
      <xdr:col>3</xdr:col>
      <xdr:colOff>3010320</xdr:colOff>
      <xdr:row>32</xdr:row>
      <xdr:rowOff>76471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975" y="3381375"/>
          <a:ext cx="3010320" cy="1943371"/>
        </a:xfrm>
        <a:prstGeom prst="rect">
          <a:avLst/>
        </a:prstGeom>
        <a:ln w="28575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2229161</xdr:colOff>
      <xdr:row>19</xdr:row>
      <xdr:rowOff>366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90975" y="523875"/>
          <a:ext cx="2229161" cy="2619741"/>
        </a:xfrm>
        <a:prstGeom prst="rect">
          <a:avLst/>
        </a:prstGeom>
        <a:ln w="28575">
          <a:solidFill>
            <a:srgbClr val="FF0000"/>
          </a:solidFill>
        </a:ln>
      </xdr:spPr>
    </xdr:pic>
    <xdr:clientData/>
  </xdr:twoCellAnchor>
  <xdr:oneCellAnchor>
    <xdr:from>
      <xdr:col>0</xdr:col>
      <xdr:colOff>0</xdr:colOff>
      <xdr:row>19</xdr:row>
      <xdr:rowOff>152400</xdr:rowOff>
    </xdr:from>
    <xdr:ext cx="3857624" cy="436786"/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 txBox="1"/>
      </xdr:nvSpPr>
      <xdr:spPr>
        <a:xfrm>
          <a:off x="762000" y="3295650"/>
          <a:ext cx="3857624" cy="4367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r>
            <a:rPr lang="de-DE" sz="1100"/>
            <a:t>Markieren Sie das Arbeitsblatt</a:t>
          </a:r>
          <a:r>
            <a:rPr lang="de-DE" sz="1100" baseline="0"/>
            <a:t>, das Sie anzeigen wollen und klicken Sie auf OK.</a:t>
          </a:r>
          <a:endParaRPr lang="de-DE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0</xdr:rowOff>
    </xdr:from>
    <xdr:ext cx="4114800" cy="387286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16873E62-E0D1-483A-BFE7-CB30DB38ABF3}"/>
            </a:ext>
          </a:extLst>
        </xdr:cNvPr>
        <xdr:cNvSpPr txBox="1"/>
      </xdr:nvSpPr>
      <xdr:spPr>
        <a:xfrm>
          <a:off x="0" y="485775"/>
          <a:ext cx="4114800" cy="387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Eine Waschmaschine kostet im Normalfall 800 Euro. Heute gibt es diese mit 15 % Rabatt. Wie viel Euro beträgt der Rabatt? </a:t>
          </a:r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7</xdr:row>
      <xdr:rowOff>0</xdr:rowOff>
    </xdr:from>
    <xdr:ext cx="4114800" cy="534762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33B8814F-26B1-46EB-ACE2-C9673816E06E}"/>
            </a:ext>
          </a:extLst>
        </xdr:cNvPr>
        <xdr:cNvSpPr txBox="1"/>
      </xdr:nvSpPr>
      <xdr:spPr>
        <a:xfrm>
          <a:off x="0" y="1133475"/>
          <a:ext cx="4114800" cy="5347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000" b="0" i="0" u="none" strike="noStrike">
              <a:solidFill>
                <a:srgbClr val="333333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An einem Fußball-Trainingslager nehmen 25 Spieler teil. Bezahlt haben bereits 48 % der Teilnehmer. Wie viele Teilnehmer haben bereits bezahlt?</a:t>
          </a:r>
          <a:r>
            <a:rPr lang="de-DE" sz="1000">
              <a:effectLst/>
              <a:latin typeface="Arial" panose="020B0604020202020204" pitchFamily="34" charset="0"/>
              <a:cs typeface="Arial" panose="020B0604020202020204" pitchFamily="34" charset="0"/>
            </a:rPr>
            <a:t> arial</a:t>
          </a:r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11</xdr:row>
      <xdr:rowOff>19050</xdr:rowOff>
    </xdr:from>
    <xdr:ext cx="4114800" cy="387286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1C9EE00C-5199-4E22-8F4A-D4A3A340D970}"/>
            </a:ext>
          </a:extLst>
        </xdr:cNvPr>
        <xdr:cNvSpPr txBox="1"/>
      </xdr:nvSpPr>
      <xdr:spPr>
        <a:xfrm>
          <a:off x="0" y="1800225"/>
          <a:ext cx="4114800" cy="387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 Fahrrad kostet im Normalfall 1.500 Euro. Heute gibt es diese mit 300 € Rabatt. Wie viel % beträgt der Rabatt?</a:t>
          </a:r>
          <a:r>
            <a:rPr lang="de-DE" sz="1000">
              <a:effectLst/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114800" cy="387286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FB6171F5-B43B-4527-B3AE-62D115E7CFD5}"/>
            </a:ext>
          </a:extLst>
        </xdr:cNvPr>
        <xdr:cNvSpPr txBox="1"/>
      </xdr:nvSpPr>
      <xdr:spPr>
        <a:xfrm>
          <a:off x="0" y="2428875"/>
          <a:ext cx="4114800" cy="387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Anna wiegt derzeit 88 Kilo. Sie möchte 7 Kilo abnehmen. Wie viel Prozent sind dies?</a:t>
          </a:r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114800" cy="387286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5507A7BC-A9E8-4593-A5D1-BC58B8189C70}"/>
            </a:ext>
          </a:extLst>
        </xdr:cNvPr>
        <xdr:cNvSpPr txBox="1"/>
      </xdr:nvSpPr>
      <xdr:spPr>
        <a:xfrm>
          <a:off x="0" y="3076575"/>
          <a:ext cx="4114800" cy="387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Drei Teilnehmer</a:t>
          </a:r>
          <a:r>
            <a:rPr lang="de-DE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am Excel-Kurs lieben die Prozentrechnung, das entspricht 37,5%. Wieviel Teilneher hat der Kurs?</a:t>
          </a:r>
          <a:endParaRPr lang="de-DE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114800" cy="387286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F1FF39B0-B270-4F2C-8706-58F1C93707A4}"/>
            </a:ext>
          </a:extLst>
        </xdr:cNvPr>
        <xdr:cNvSpPr txBox="1"/>
      </xdr:nvSpPr>
      <xdr:spPr>
        <a:xfrm>
          <a:off x="0" y="3724275"/>
          <a:ext cx="4114800" cy="387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Nachem Heidi 15% abgenommen hat, wiegt sie noch 80 Kilo. Wie hoch war ihr Gewicht vor der Fastenkur?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4229100" cy="436786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0" y="2143125"/>
          <a:ext cx="4229100" cy="4367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r>
            <a:rPr lang="de-DE" sz="1100"/>
            <a:t>Erstellen</a:t>
          </a:r>
          <a:r>
            <a:rPr lang="de-DE" sz="1100" baseline="0"/>
            <a:t> Sie für den Bereich B6:B9 den Namen "Bestand".</a:t>
          </a:r>
        </a:p>
        <a:p>
          <a:r>
            <a:rPr lang="de-DE" sz="1100" baseline="0"/>
            <a:t>Erstellen Sie in B11 eine Summenformel mithilfe des Bereichsnamens.</a:t>
          </a:r>
          <a:endParaRPr lang="de-DE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142875</xdr:rowOff>
    </xdr:from>
    <xdr:ext cx="4324350" cy="436786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666EB3D1-AA7B-4EE6-B394-2E53CBB73E54}"/>
            </a:ext>
          </a:extLst>
        </xdr:cNvPr>
        <xdr:cNvSpPr txBox="1"/>
      </xdr:nvSpPr>
      <xdr:spPr>
        <a:xfrm>
          <a:off x="0" y="2124075"/>
          <a:ext cx="4324350" cy="4367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r>
            <a:rPr lang="de-DE" sz="1100"/>
            <a:t>Erstellen</a:t>
          </a:r>
          <a:r>
            <a:rPr lang="de-DE" sz="1100" baseline="0"/>
            <a:t> Sie für den Bereich B6:B9 den Namen "Bestand".</a:t>
          </a:r>
        </a:p>
        <a:p>
          <a:r>
            <a:rPr lang="de-DE" sz="1100" baseline="0"/>
            <a:t>Erstellen Sie in B11 eine Summenformel mithilfe des Bereichsnamens.</a:t>
          </a:r>
          <a:endParaRPr lang="de-DE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3</xdr:row>
      <xdr:rowOff>0</xdr:rowOff>
    </xdr:from>
    <xdr:ext cx="5314950" cy="609013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19050" y="561975"/>
          <a:ext cx="5314950" cy="60901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r>
            <a:rPr lang="de-DE" sz="1100"/>
            <a:t>Aufgabe: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Erstellen Sie die Tabelle "Preise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und "Inventurwert".</a:t>
          </a:r>
          <a:endParaRPr lang="de-DE">
            <a:effectLst/>
          </a:endParaRPr>
        </a:p>
        <a:p>
          <a:r>
            <a:rPr lang="de-DE" sz="1100"/>
            <a:t>Formatieren Sie die Tabelle ähnlich der der Vorlage.</a:t>
          </a:r>
        </a:p>
      </xdr:txBody>
    </xdr:sp>
    <xdr:clientData/>
  </xdr:oneCellAnchor>
  <xdr:twoCellAnchor editAs="oneCell">
    <xdr:from>
      <xdr:col>9</xdr:col>
      <xdr:colOff>0</xdr:colOff>
      <xdr:row>7</xdr:row>
      <xdr:rowOff>31750</xdr:rowOff>
    </xdr:from>
    <xdr:to>
      <xdr:col>17</xdr:col>
      <xdr:colOff>466725</xdr:colOff>
      <xdr:row>50</xdr:row>
      <xdr:rowOff>127000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A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7125" y="1428750"/>
          <a:ext cx="6562725" cy="6921500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5848350" cy="436786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0" y="2019300"/>
          <a:ext cx="5848350" cy="4367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r>
            <a:rPr lang="de-DE" sz="1100"/>
            <a:t>Ergänzen Sie</a:t>
          </a:r>
          <a:r>
            <a:rPr lang="de-DE" sz="1100" baseline="0"/>
            <a:t> die Tabelle mit den Werten, Formatierungen und Formeln gemäß untenstehendem Beispiel. Die hellgrau unterlegten Zellen enthalten Formeln.</a:t>
          </a:r>
        </a:p>
      </xdr:txBody>
    </xdr:sp>
    <xdr:clientData/>
  </xdr:oneCellAnchor>
  <xdr:twoCellAnchor editAs="oneCell">
    <xdr:from>
      <xdr:col>0</xdr:col>
      <xdr:colOff>28575</xdr:colOff>
      <xdr:row>16</xdr:row>
      <xdr:rowOff>123825</xdr:rowOff>
    </xdr:from>
    <xdr:to>
      <xdr:col>9</xdr:col>
      <xdr:colOff>266401</xdr:colOff>
      <xdr:row>26</xdr:row>
      <xdr:rowOff>49408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8B8F7CF5-503B-409E-94AB-B0DAF1E62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790825"/>
          <a:ext cx="6810076" cy="1544833"/>
        </a:xfrm>
        <a:prstGeom prst="rect">
          <a:avLst/>
        </a:prstGeom>
        <a:noFill/>
        <a:ln w="25400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161924</xdr:rowOff>
    </xdr:from>
    <xdr:to>
      <xdr:col>17</xdr:col>
      <xdr:colOff>291339</xdr:colOff>
      <xdr:row>26</xdr:row>
      <xdr:rowOff>110033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9220200F-CD66-4A1D-B7B0-5315674C5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52749"/>
          <a:ext cx="12883389" cy="2053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</xdr:row>
      <xdr:rowOff>0</xdr:rowOff>
    </xdr:from>
    <xdr:to>
      <xdr:col>3</xdr:col>
      <xdr:colOff>47625</xdr:colOff>
      <xdr:row>10</xdr:row>
      <xdr:rowOff>85725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E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5" y="2867025"/>
          <a:ext cx="2295525" cy="1219200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  <xdr:oneCellAnchor>
    <xdr:from>
      <xdr:col>0</xdr:col>
      <xdr:colOff>38101</xdr:colOff>
      <xdr:row>11</xdr:row>
      <xdr:rowOff>114300</xdr:rowOff>
    </xdr:from>
    <xdr:ext cx="4133850" cy="953466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CD41A086-D118-4E06-B50F-766EBB094A51}"/>
            </a:ext>
          </a:extLst>
        </xdr:cNvPr>
        <xdr:cNvSpPr txBox="1"/>
      </xdr:nvSpPr>
      <xdr:spPr>
        <a:xfrm>
          <a:off x="38101" y="2171700"/>
          <a:ext cx="4133850" cy="953466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r>
            <a:rPr lang="de-DE" sz="1100"/>
            <a:t>Ergänzen Sie</a:t>
          </a:r>
          <a:r>
            <a:rPr lang="de-DE" sz="1100" baseline="0"/>
            <a:t> die Tabelle mit den Werten, Formatierungen und Formeln gemäß obigem  Beispiel.</a:t>
          </a:r>
        </a:p>
        <a:p>
          <a:r>
            <a:rPr lang="de-DE" sz="1100" baseline="0"/>
            <a:t>Definieren Sie für den Bereich B23:B26 den Namen 'Alter_Preis' </a:t>
          </a:r>
        </a:p>
        <a:p>
          <a:r>
            <a:rPr lang="de-DE" sz="1100" baseline="0"/>
            <a:t>und für die Zelle C21 den Namen 'Preiserhöhung'.</a:t>
          </a:r>
        </a:p>
        <a:p>
          <a:r>
            <a:rPr lang="de-DE" sz="1100" baseline="0"/>
            <a:t>Verwenden Sie die Namen in den Formeln.</a:t>
          </a:r>
          <a:endParaRPr lang="de-DE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4</xdr:col>
      <xdr:colOff>269513</xdr:colOff>
      <xdr:row>11</xdr:row>
      <xdr:rowOff>152225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F681B9C-398F-4FA5-8333-12DA2F65B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95325"/>
          <a:ext cx="3803288" cy="1285700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enutzerdefiniert 2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021A5-2F3A-43F2-ABE5-61A41085F7FB}">
  <sheetPr>
    <pageSetUpPr fitToPage="1"/>
  </sheetPr>
  <dimension ref="A1:M64"/>
  <sheetViews>
    <sheetView tabSelected="1" defaultGridColor="0" colorId="8" zoomScaleNormal="100" zoomScaleSheetLayoutView="115" zoomScalePageLayoutView="70" workbookViewId="0">
      <pane ySplit="2" topLeftCell="A3" activePane="bottomLeft" state="frozen"/>
      <selection activeCell="C34" sqref="C34"/>
      <selection pane="bottomLeft" activeCell="A3" sqref="A3"/>
    </sheetView>
  </sheetViews>
  <sheetFormatPr baseColWidth="10" defaultColWidth="11.42578125" defaultRowHeight="12.75" x14ac:dyDescent="0.2"/>
  <cols>
    <col min="1" max="1" width="6.5703125" style="188" customWidth="1"/>
    <col min="2" max="2" width="12.140625" style="188" customWidth="1"/>
    <col min="3" max="3" width="9.5703125" style="188" customWidth="1"/>
    <col min="4" max="4" width="11.42578125" style="188" customWidth="1"/>
    <col min="5" max="5" width="10" style="188" customWidth="1"/>
    <col min="6" max="6" width="12.42578125" style="188" customWidth="1"/>
    <col min="7" max="7" width="4" style="188" customWidth="1"/>
    <col min="8" max="8" width="6.85546875" style="49" bestFit="1" customWidth="1"/>
    <col min="9" max="9" width="12.5703125" style="49" bestFit="1" customWidth="1"/>
    <col min="10" max="10" width="9.5703125" style="49" customWidth="1"/>
    <col min="11" max="11" width="11.28515625" style="49" customWidth="1"/>
    <col min="12" max="12" width="11.140625" style="49" customWidth="1"/>
    <col min="13" max="13" width="11.42578125" style="49" customWidth="1"/>
    <col min="14" max="16384" width="11.42578125" style="49"/>
  </cols>
  <sheetData>
    <row r="1" spans="1:13" ht="12.75" customHeight="1" x14ac:dyDescent="0.2">
      <c r="A1" s="192" t="s">
        <v>0</v>
      </c>
      <c r="B1" s="193"/>
      <c r="C1" s="193"/>
      <c r="D1" s="193"/>
      <c r="E1" s="193"/>
      <c r="F1" s="194"/>
      <c r="H1" s="192" t="s">
        <v>1</v>
      </c>
      <c r="I1" s="193"/>
      <c r="J1" s="193"/>
      <c r="K1" s="193"/>
      <c r="L1" s="193"/>
      <c r="M1" s="194"/>
    </row>
    <row r="2" spans="1:13" ht="12.75" customHeight="1" x14ac:dyDescent="0.2">
      <c r="A2" s="195"/>
      <c r="B2" s="196"/>
      <c r="C2" s="196"/>
      <c r="D2" s="196"/>
      <c r="E2" s="196"/>
      <c r="F2" s="197"/>
      <c r="H2" s="195"/>
      <c r="I2" s="196"/>
      <c r="J2" s="196"/>
      <c r="K2" s="196"/>
      <c r="L2" s="196"/>
      <c r="M2" s="197"/>
    </row>
    <row r="3" spans="1:13" customFormat="1" ht="12.75" customHeight="1" x14ac:dyDescent="0.2">
      <c r="A3" s="191"/>
      <c r="B3" s="191"/>
      <c r="C3" s="191"/>
      <c r="D3" s="191"/>
      <c r="E3" s="191"/>
      <c r="F3" s="191"/>
      <c r="G3" s="191"/>
    </row>
    <row r="4" spans="1:13" customFormat="1" ht="12.75" customHeight="1" x14ac:dyDescent="0.2">
      <c r="A4" s="185"/>
      <c r="B4" s="184"/>
      <c r="C4" s="184"/>
      <c r="D4" s="184"/>
      <c r="E4" s="184"/>
      <c r="F4" s="184"/>
      <c r="G4" s="184"/>
      <c r="H4" s="49"/>
      <c r="I4" s="176" t="s">
        <v>149</v>
      </c>
      <c r="J4" s="181"/>
    </row>
    <row r="5" spans="1:13" customFormat="1" ht="12.75" customHeight="1" x14ac:dyDescent="0.2">
      <c r="A5" s="184"/>
      <c r="B5" s="184"/>
      <c r="C5" s="184"/>
      <c r="D5" s="184"/>
      <c r="E5" s="184"/>
      <c r="F5" s="184"/>
      <c r="G5" s="184"/>
      <c r="I5" s="1" t="s">
        <v>147</v>
      </c>
      <c r="J5" s="4"/>
    </row>
    <row r="6" spans="1:13" customFormat="1" ht="12.75" customHeight="1" x14ac:dyDescent="0.2">
      <c r="A6" s="184"/>
      <c r="B6" s="184"/>
      <c r="C6" s="184"/>
      <c r="D6" s="184"/>
      <c r="E6" s="184"/>
      <c r="F6" s="184"/>
      <c r="G6" s="184"/>
      <c r="I6" s="5" t="s">
        <v>156</v>
      </c>
      <c r="J6" s="6"/>
    </row>
    <row r="7" spans="1:13" customFormat="1" ht="12.75" customHeight="1" x14ac:dyDescent="0.2">
      <c r="A7" s="184"/>
      <c r="B7" s="184"/>
      <c r="C7" s="184"/>
      <c r="D7" s="184"/>
      <c r="E7" s="184"/>
      <c r="F7" s="184"/>
      <c r="G7" s="184"/>
    </row>
    <row r="8" spans="1:13" customFormat="1" ht="12.75" customHeight="1" x14ac:dyDescent="0.2">
      <c r="A8" s="184"/>
      <c r="B8" s="184"/>
      <c r="C8" s="184"/>
      <c r="D8" s="184"/>
      <c r="E8" s="184"/>
      <c r="F8" s="184"/>
      <c r="G8" s="184"/>
      <c r="I8" s="176" t="s">
        <v>150</v>
      </c>
      <c r="J8" s="181"/>
    </row>
    <row r="9" spans="1:13" customFormat="1" ht="12.75" customHeight="1" x14ac:dyDescent="0.2">
      <c r="A9" s="184"/>
      <c r="B9" s="184"/>
      <c r="C9" s="184"/>
      <c r="D9" s="184"/>
      <c r="E9" s="184"/>
      <c r="F9" s="184"/>
      <c r="G9" s="184"/>
      <c r="I9" s="1" t="s">
        <v>146</v>
      </c>
      <c r="J9" s="4"/>
    </row>
    <row r="10" spans="1:13" customFormat="1" ht="12.75" customHeight="1" x14ac:dyDescent="0.2">
      <c r="A10" s="186"/>
      <c r="B10" s="184"/>
      <c r="C10" s="184"/>
      <c r="D10" s="184"/>
      <c r="E10" s="184"/>
      <c r="F10" s="184"/>
      <c r="G10" s="184"/>
      <c r="I10" s="5" t="s">
        <v>148</v>
      </c>
      <c r="J10" s="6"/>
    </row>
    <row r="11" spans="1:13" customFormat="1" ht="12.75" customHeight="1" x14ac:dyDescent="0.2">
      <c r="A11" s="184"/>
      <c r="B11" s="184"/>
      <c r="C11" s="184"/>
      <c r="D11" s="184"/>
      <c r="E11" s="184"/>
      <c r="F11" s="184"/>
      <c r="G11" s="184"/>
    </row>
    <row r="12" spans="1:13" customFormat="1" ht="12.75" customHeight="1" x14ac:dyDescent="0.2">
      <c r="A12" s="184"/>
      <c r="B12" s="184"/>
      <c r="C12" s="184"/>
      <c r="D12" s="184"/>
      <c r="E12" s="184"/>
      <c r="F12" s="184"/>
      <c r="G12" s="184"/>
      <c r="I12" s="176" t="s">
        <v>149</v>
      </c>
      <c r="J12" s="183"/>
    </row>
    <row r="13" spans="1:13" customFormat="1" ht="12.75" customHeight="1" x14ac:dyDescent="0.2">
      <c r="A13" s="184"/>
      <c r="B13" s="184"/>
      <c r="C13" s="184"/>
      <c r="D13" s="184"/>
      <c r="E13" s="184"/>
      <c r="F13" s="184"/>
      <c r="G13" s="184"/>
      <c r="I13" s="1" t="s">
        <v>18</v>
      </c>
      <c r="J13" s="13"/>
    </row>
    <row r="14" spans="1:13" customFormat="1" ht="12.75" customHeight="1" x14ac:dyDescent="0.2">
      <c r="A14" s="184"/>
      <c r="B14" s="184"/>
      <c r="C14" s="184"/>
      <c r="D14" s="184"/>
      <c r="E14" s="184"/>
      <c r="F14" s="184"/>
      <c r="G14" s="184"/>
      <c r="I14" s="5" t="s">
        <v>147</v>
      </c>
      <c r="J14" s="30"/>
    </row>
    <row r="15" spans="1:13" customFormat="1" ht="12.75" customHeight="1" x14ac:dyDescent="0.2">
      <c r="A15" s="184"/>
      <c r="B15" s="184"/>
      <c r="C15" s="184"/>
      <c r="D15" s="184"/>
      <c r="E15" s="184"/>
      <c r="F15" s="184"/>
      <c r="G15" s="184"/>
    </row>
    <row r="16" spans="1:13" customFormat="1" ht="12.75" customHeight="1" x14ac:dyDescent="0.2">
      <c r="A16" s="184"/>
      <c r="B16" s="184"/>
      <c r="C16" s="184"/>
      <c r="D16" s="184"/>
      <c r="E16" s="184"/>
      <c r="F16" s="184"/>
      <c r="G16" s="184"/>
      <c r="I16" s="176" t="s">
        <v>151</v>
      </c>
      <c r="J16" s="27"/>
    </row>
    <row r="17" spans="1:13" customFormat="1" ht="12.75" customHeight="1" x14ac:dyDescent="0.2">
      <c r="A17" s="184"/>
      <c r="B17" s="184"/>
      <c r="C17" s="184"/>
      <c r="D17" s="184"/>
      <c r="E17" s="184"/>
      <c r="F17" s="184"/>
      <c r="G17" s="184"/>
      <c r="I17" s="1" t="s">
        <v>152</v>
      </c>
      <c r="J17" s="13"/>
    </row>
    <row r="18" spans="1:13" customFormat="1" ht="12.75" customHeight="1" x14ac:dyDescent="0.2">
      <c r="A18" s="184"/>
      <c r="B18" s="184"/>
      <c r="C18" s="184"/>
      <c r="D18" s="184"/>
      <c r="E18" s="184"/>
      <c r="F18" s="184"/>
      <c r="G18" s="184"/>
      <c r="I18" s="5" t="s">
        <v>146</v>
      </c>
      <c r="J18" s="30"/>
    </row>
    <row r="19" spans="1:13" customFormat="1" ht="12.75" customHeight="1" x14ac:dyDescent="0.2">
      <c r="A19" s="184"/>
      <c r="B19" s="184"/>
      <c r="C19" s="184"/>
      <c r="D19" s="184"/>
      <c r="E19" s="184"/>
      <c r="F19" s="184"/>
      <c r="G19" s="184"/>
    </row>
    <row r="20" spans="1:13" customFormat="1" ht="12.75" customHeight="1" x14ac:dyDescent="0.2">
      <c r="A20" s="184"/>
      <c r="B20" s="184"/>
      <c r="C20" s="184"/>
      <c r="D20" s="184"/>
      <c r="E20" s="184"/>
      <c r="F20" s="184"/>
      <c r="G20" s="184"/>
      <c r="I20" s="176" t="s">
        <v>157</v>
      </c>
      <c r="J20" s="27"/>
    </row>
    <row r="21" spans="1:13" customFormat="1" ht="12.75" customHeight="1" x14ac:dyDescent="0.2">
      <c r="A21" s="184"/>
      <c r="B21" s="184"/>
      <c r="C21" s="184"/>
      <c r="D21" s="184"/>
      <c r="E21" s="184"/>
      <c r="F21" s="184"/>
      <c r="G21" s="184"/>
      <c r="I21" s="1" t="s">
        <v>158</v>
      </c>
      <c r="J21" s="13"/>
      <c r="L21" s="182"/>
    </row>
    <row r="22" spans="1:13" customFormat="1" ht="12.75" customHeight="1" x14ac:dyDescent="0.2">
      <c r="A22" s="184"/>
      <c r="B22" s="184"/>
      <c r="C22" s="184"/>
      <c r="D22" s="184"/>
      <c r="E22" s="184"/>
      <c r="F22" s="184"/>
      <c r="G22" s="184"/>
      <c r="I22" s="5" t="s">
        <v>159</v>
      </c>
      <c r="J22" s="30"/>
    </row>
    <row r="23" spans="1:13" customFormat="1" ht="12.75" customHeight="1" x14ac:dyDescent="0.2">
      <c r="A23" s="184"/>
      <c r="B23" s="184"/>
      <c r="C23" s="184"/>
      <c r="D23" s="184"/>
      <c r="E23" s="184"/>
      <c r="F23" s="184"/>
      <c r="G23" s="184"/>
    </row>
    <row r="24" spans="1:13" customFormat="1" ht="12.75" customHeight="1" x14ac:dyDescent="0.2">
      <c r="A24" s="184"/>
      <c r="B24" s="184"/>
      <c r="C24" s="184"/>
      <c r="D24" s="184"/>
      <c r="E24" s="184"/>
      <c r="F24" s="184"/>
      <c r="G24" s="184"/>
      <c r="I24" s="176" t="s">
        <v>153</v>
      </c>
      <c r="J24" s="27"/>
    </row>
    <row r="25" spans="1:13" customFormat="1" ht="12.75" customHeight="1" x14ac:dyDescent="0.2">
      <c r="A25" s="184"/>
      <c r="B25" s="184"/>
      <c r="C25" s="184"/>
      <c r="D25" s="184"/>
      <c r="E25" s="184"/>
      <c r="F25" s="184"/>
      <c r="G25" s="184"/>
      <c r="I25" s="1" t="s">
        <v>154</v>
      </c>
      <c r="J25" s="13"/>
    </row>
    <row r="26" spans="1:13" customFormat="1" ht="12.75" customHeight="1" x14ac:dyDescent="0.2">
      <c r="A26" s="184"/>
      <c r="B26" s="184"/>
      <c r="C26" s="184"/>
      <c r="D26" s="184"/>
      <c r="E26" s="184"/>
      <c r="F26" s="184"/>
      <c r="G26" s="184"/>
      <c r="I26" s="5" t="s">
        <v>155</v>
      </c>
      <c r="J26" s="30"/>
    </row>
    <row r="27" spans="1:13" customFormat="1" ht="12.75" customHeight="1" x14ac:dyDescent="0.2">
      <c r="A27" s="184"/>
      <c r="B27" s="184"/>
      <c r="C27" s="184"/>
      <c r="D27" s="184"/>
      <c r="E27" s="184"/>
      <c r="F27" s="184"/>
      <c r="G27" s="184"/>
    </row>
    <row r="29" spans="1:13" x14ac:dyDescent="0.2">
      <c r="A29" s="198" t="s">
        <v>2</v>
      </c>
      <c r="B29" s="198"/>
      <c r="C29" s="198"/>
      <c r="D29" s="198"/>
      <c r="E29" s="198"/>
      <c r="F29" s="198"/>
    </row>
    <row r="30" spans="1:13" x14ac:dyDescent="0.2">
      <c r="A30" s="187"/>
      <c r="B30" s="187"/>
      <c r="C30" s="187"/>
      <c r="D30" s="187"/>
    </row>
    <row r="31" spans="1:13" ht="25.5" x14ac:dyDescent="0.2">
      <c r="A31" s="187"/>
      <c r="B31" s="187"/>
      <c r="C31" s="187"/>
      <c r="D31" s="187"/>
      <c r="H31" s="134" t="s">
        <v>3</v>
      </c>
      <c r="I31" s="135" t="s">
        <v>4</v>
      </c>
      <c r="J31" s="136" t="s">
        <v>5</v>
      </c>
      <c r="K31" s="136" t="s">
        <v>6</v>
      </c>
      <c r="L31" s="137" t="s">
        <v>7</v>
      </c>
      <c r="M31" s="138" t="s">
        <v>8</v>
      </c>
    </row>
    <row r="32" spans="1:13" x14ac:dyDescent="0.2">
      <c r="H32" s="139">
        <v>1</v>
      </c>
      <c r="I32" s="140">
        <v>100</v>
      </c>
      <c r="J32" s="141">
        <v>0.1</v>
      </c>
      <c r="K32" s="142"/>
      <c r="L32" s="143"/>
      <c r="M32" s="13"/>
    </row>
    <row r="33" spans="1:13" x14ac:dyDescent="0.2">
      <c r="H33" s="144">
        <v>2</v>
      </c>
      <c r="I33" s="145">
        <v>60</v>
      </c>
      <c r="J33" s="146">
        <v>0.2</v>
      </c>
      <c r="K33" s="147"/>
      <c r="L33" s="148"/>
      <c r="M33" s="13"/>
    </row>
    <row r="34" spans="1:13" x14ac:dyDescent="0.2">
      <c r="H34" s="144">
        <v>3</v>
      </c>
      <c r="I34" s="145">
        <v>80</v>
      </c>
      <c r="J34" s="175">
        <v>0.15</v>
      </c>
      <c r="K34" s="147">
        <f>I34*J34</f>
        <v>12</v>
      </c>
      <c r="L34" s="148">
        <f>I34-K34</f>
        <v>68</v>
      </c>
      <c r="M34" s="118">
        <f>I34*(100%-J34)</f>
        <v>68</v>
      </c>
    </row>
    <row r="35" spans="1:13" x14ac:dyDescent="0.2">
      <c r="H35" s="144">
        <v>4</v>
      </c>
      <c r="I35" s="145">
        <v>50</v>
      </c>
      <c r="J35" s="150">
        <v>0.2</v>
      </c>
      <c r="K35" s="151"/>
      <c r="L35" s="148"/>
      <c r="M35" s="13"/>
    </row>
    <row r="36" spans="1:13" x14ac:dyDescent="0.2">
      <c r="H36" s="152">
        <v>5</v>
      </c>
      <c r="I36" s="153">
        <v>70</v>
      </c>
      <c r="J36" s="154">
        <v>0.6</v>
      </c>
      <c r="K36" s="155"/>
      <c r="L36" s="156"/>
      <c r="M36" s="30"/>
    </row>
    <row r="42" spans="1:13" x14ac:dyDescent="0.2">
      <c r="A42" s="199" t="s">
        <v>9</v>
      </c>
      <c r="B42" s="199"/>
      <c r="C42" s="199"/>
      <c r="D42" s="199"/>
      <c r="E42" s="199"/>
      <c r="F42" s="199"/>
    </row>
    <row r="43" spans="1:13" x14ac:dyDescent="0.2">
      <c r="A43" s="189"/>
      <c r="B43" s="189"/>
      <c r="C43" s="190"/>
      <c r="D43" s="190"/>
    </row>
    <row r="44" spans="1:13" ht="25.5" x14ac:dyDescent="0.2">
      <c r="A44" s="184"/>
      <c r="B44" s="184"/>
      <c r="C44" s="184"/>
      <c r="D44" s="184"/>
      <c r="E44" s="184"/>
      <c r="F44" s="184"/>
      <c r="H44" s="134" t="s">
        <v>3</v>
      </c>
      <c r="I44" s="157" t="s">
        <v>7</v>
      </c>
      <c r="J44" s="136" t="s">
        <v>5</v>
      </c>
      <c r="K44" s="136" t="s">
        <v>10</v>
      </c>
      <c r="L44" s="135" t="s">
        <v>4</v>
      </c>
      <c r="M44" s="138" t="s">
        <v>8</v>
      </c>
    </row>
    <row r="45" spans="1:13" x14ac:dyDescent="0.2">
      <c r="A45" s="184"/>
      <c r="B45" s="184"/>
      <c r="C45" s="184"/>
      <c r="D45" s="184"/>
      <c r="E45" s="184"/>
      <c r="F45" s="184"/>
      <c r="H45" s="139">
        <v>1</v>
      </c>
      <c r="I45" s="174">
        <v>90</v>
      </c>
      <c r="J45" s="141">
        <v>0.1</v>
      </c>
      <c r="K45" s="141">
        <f>1-J45</f>
        <v>0.9</v>
      </c>
      <c r="L45" s="165"/>
      <c r="M45" s="13"/>
    </row>
    <row r="46" spans="1:13" x14ac:dyDescent="0.2">
      <c r="A46" s="184"/>
      <c r="B46" s="184"/>
      <c r="C46" s="184"/>
      <c r="D46" s="184"/>
      <c r="E46" s="184"/>
      <c r="F46" s="184"/>
      <c r="H46" s="144">
        <v>2</v>
      </c>
      <c r="I46" s="158">
        <v>48</v>
      </c>
      <c r="J46" s="146">
        <v>0.2</v>
      </c>
      <c r="K46" s="146">
        <f t="shared" ref="K46:K49" si="0">1-J46</f>
        <v>0.8</v>
      </c>
      <c r="M46" s="13"/>
    </row>
    <row r="47" spans="1:13" x14ac:dyDescent="0.2">
      <c r="A47" s="184"/>
      <c r="B47" s="184"/>
      <c r="C47" s="184"/>
      <c r="D47" s="184"/>
      <c r="E47" s="184"/>
      <c r="F47" s="184"/>
      <c r="H47" s="144">
        <v>3</v>
      </c>
      <c r="I47" s="158">
        <v>68</v>
      </c>
      <c r="J47" s="146">
        <v>0.15</v>
      </c>
      <c r="K47" s="146">
        <f t="shared" si="0"/>
        <v>0.85</v>
      </c>
      <c r="M47" s="118"/>
    </row>
    <row r="48" spans="1:13" x14ac:dyDescent="0.2">
      <c r="A48" s="184"/>
      <c r="B48" s="184"/>
      <c r="C48" s="184"/>
      <c r="D48" s="184"/>
      <c r="E48" s="184"/>
      <c r="F48" s="184"/>
      <c r="H48" s="144">
        <v>4</v>
      </c>
      <c r="I48" s="158">
        <v>40</v>
      </c>
      <c r="J48" s="150">
        <v>0.2</v>
      </c>
      <c r="K48" s="146">
        <f t="shared" si="0"/>
        <v>0.8</v>
      </c>
      <c r="M48" s="13"/>
    </row>
    <row r="49" spans="1:13" x14ac:dyDescent="0.2">
      <c r="A49" s="184"/>
      <c r="B49" s="184"/>
      <c r="C49" s="184"/>
      <c r="D49" s="184"/>
      <c r="E49" s="184"/>
      <c r="F49" s="184"/>
      <c r="H49" s="152">
        <v>5</v>
      </c>
      <c r="I49" s="160">
        <v>28</v>
      </c>
      <c r="J49" s="154">
        <v>0.6</v>
      </c>
      <c r="K49" s="154">
        <f t="shared" si="0"/>
        <v>0.4</v>
      </c>
      <c r="L49" s="161"/>
      <c r="M49" s="30"/>
    </row>
    <row r="50" spans="1:13" x14ac:dyDescent="0.2">
      <c r="A50" s="184"/>
      <c r="B50" s="184"/>
      <c r="C50" s="184"/>
      <c r="D50" s="184"/>
      <c r="E50" s="184"/>
      <c r="F50" s="184"/>
    </row>
    <row r="51" spans="1:13" x14ac:dyDescent="0.2">
      <c r="A51" s="184"/>
      <c r="B51" s="184"/>
      <c r="C51" s="184"/>
      <c r="D51" s="184"/>
      <c r="E51" s="184"/>
      <c r="F51" s="184"/>
      <c r="I51"/>
      <c r="J51"/>
      <c r="K51"/>
      <c r="L51"/>
      <c r="M51"/>
    </row>
    <row r="52" spans="1:13" x14ac:dyDescent="0.2">
      <c r="A52" s="184"/>
      <c r="B52" s="184"/>
      <c r="C52" s="184"/>
      <c r="D52" s="184"/>
      <c r="E52" s="184"/>
      <c r="F52" s="184"/>
      <c r="I52"/>
      <c r="J52"/>
      <c r="K52"/>
      <c r="L52"/>
      <c r="M52"/>
    </row>
    <row r="53" spans="1:13" x14ac:dyDescent="0.2">
      <c r="A53" s="184"/>
      <c r="B53" s="184"/>
      <c r="C53" s="184"/>
      <c r="D53" s="184"/>
      <c r="E53" s="184"/>
      <c r="F53" s="184"/>
      <c r="I53"/>
      <c r="J53"/>
      <c r="K53"/>
      <c r="L53"/>
      <c r="M53"/>
    </row>
    <row r="54" spans="1:13" x14ac:dyDescent="0.2">
      <c r="A54" s="184"/>
      <c r="B54" s="184"/>
      <c r="C54" s="184"/>
      <c r="D54" s="184"/>
      <c r="E54" s="184"/>
      <c r="F54" s="184"/>
      <c r="I54"/>
      <c r="J54"/>
      <c r="K54"/>
      <c r="L54"/>
      <c r="M54"/>
    </row>
    <row r="55" spans="1:13" x14ac:dyDescent="0.2">
      <c r="A55" s="184"/>
      <c r="B55" s="184"/>
      <c r="C55" s="184"/>
      <c r="D55" s="184"/>
      <c r="E55" s="184"/>
      <c r="F55" s="184"/>
    </row>
    <row r="57" spans="1:13" x14ac:dyDescent="0.2">
      <c r="A57" s="198" t="s">
        <v>11</v>
      </c>
      <c r="B57" s="198"/>
      <c r="C57" s="198"/>
      <c r="D57" s="198"/>
      <c r="E57" s="198"/>
      <c r="F57" s="198"/>
    </row>
    <row r="58" spans="1:13" x14ac:dyDescent="0.2">
      <c r="A58" s="187"/>
      <c r="B58" s="187"/>
      <c r="C58" s="187"/>
      <c r="D58" s="187"/>
    </row>
    <row r="59" spans="1:13" ht="25.5" x14ac:dyDescent="0.2">
      <c r="H59" s="134" t="s">
        <v>3</v>
      </c>
      <c r="I59" s="136" t="s">
        <v>12</v>
      </c>
      <c r="J59" s="136" t="s">
        <v>13</v>
      </c>
      <c r="K59" s="136" t="s">
        <v>14</v>
      </c>
      <c r="L59" s="136" t="s">
        <v>15</v>
      </c>
      <c r="M59" s="138" t="s">
        <v>16</v>
      </c>
    </row>
    <row r="60" spans="1:13" x14ac:dyDescent="0.2">
      <c r="H60" s="139">
        <v>1</v>
      </c>
      <c r="I60" s="145">
        <v>119</v>
      </c>
      <c r="J60" s="146">
        <v>0.19</v>
      </c>
      <c r="M60" s="159"/>
    </row>
    <row r="61" spans="1:13" x14ac:dyDescent="0.2">
      <c r="H61" s="144">
        <v>2</v>
      </c>
      <c r="I61" s="145">
        <v>71.399999999999991</v>
      </c>
      <c r="J61" s="146">
        <v>0.19</v>
      </c>
      <c r="M61" s="149"/>
    </row>
    <row r="62" spans="1:13" x14ac:dyDescent="0.2">
      <c r="H62" s="144">
        <v>3</v>
      </c>
      <c r="I62" s="145">
        <v>85.600000000000009</v>
      </c>
      <c r="J62" s="146">
        <v>7.0000000000000007E-2</v>
      </c>
      <c r="M62" s="149"/>
    </row>
    <row r="63" spans="1:13" x14ac:dyDescent="0.2">
      <c r="H63" s="144">
        <v>4</v>
      </c>
      <c r="I63" s="145">
        <v>53.5</v>
      </c>
      <c r="J63" s="146">
        <v>7.0000000000000007E-2</v>
      </c>
      <c r="M63" s="149"/>
    </row>
    <row r="64" spans="1:13" x14ac:dyDescent="0.2">
      <c r="H64" s="152">
        <v>5</v>
      </c>
      <c r="I64" s="153">
        <v>83.3</v>
      </c>
      <c r="J64" s="163">
        <v>0.19</v>
      </c>
      <c r="K64" s="161"/>
      <c r="L64" s="161"/>
      <c r="M64" s="162"/>
    </row>
  </sheetData>
  <sheetProtection formatCells="0" formatColumns="0" formatRows="0" insertColumns="0" insertRows="0" insertHyperlinks="0" deleteColumns="0" deleteRows="0" sort="0" autoFilter="0" pivotTables="0"/>
  <mergeCells count="5">
    <mergeCell ref="A1:F2"/>
    <mergeCell ref="H1:M2"/>
    <mergeCell ref="A29:F29"/>
    <mergeCell ref="A42:F42"/>
    <mergeCell ref="A57:F57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&amp;C&amp;20&amp;A</oddHeader>
    <oddFooter>&amp;L&amp;Z
&amp;F&amp;A&amp;CSeite &amp;P von &amp;N&amp;R&amp;D</oddFooter>
  </headerFooter>
  <rowBreaks count="1" manualBreakCount="1">
    <brk id="55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11"/>
  <sheetViews>
    <sheetView zoomScaleNormal="100" zoomScaleSheetLayoutView="115" zoomScalePageLayoutView="70" workbookViewId="0">
      <pane ySplit="2" topLeftCell="A3" activePane="bottomLeft" state="frozen"/>
      <selection activeCell="I18" sqref="I18"/>
      <selection pane="bottomLeft" activeCell="I18" sqref="I18"/>
    </sheetView>
  </sheetViews>
  <sheetFormatPr baseColWidth="10" defaultColWidth="11.42578125" defaultRowHeight="12.75" x14ac:dyDescent="0.2"/>
  <cols>
    <col min="1" max="1" width="9.28515625" bestFit="1" customWidth="1"/>
    <col min="2" max="2" width="7.85546875" bestFit="1" customWidth="1"/>
    <col min="3" max="5" width="11.42578125" customWidth="1"/>
  </cols>
  <sheetData>
    <row r="1" spans="1:5" x14ac:dyDescent="0.2">
      <c r="A1" s="224" t="s">
        <v>74</v>
      </c>
      <c r="B1" s="225"/>
      <c r="C1" s="225"/>
      <c r="D1" s="225"/>
      <c r="E1" s="226"/>
    </row>
    <row r="2" spans="1:5" x14ac:dyDescent="0.2">
      <c r="A2" s="227"/>
      <c r="B2" s="228"/>
      <c r="C2" s="228"/>
      <c r="D2" s="228"/>
      <c r="E2" s="229"/>
    </row>
    <row r="4" spans="1:5" ht="15.75" x14ac:dyDescent="0.2">
      <c r="A4" s="222" t="s">
        <v>75</v>
      </c>
      <c r="B4" s="223"/>
    </row>
    <row r="5" spans="1:5" x14ac:dyDescent="0.2">
      <c r="A5" s="2" t="s">
        <v>76</v>
      </c>
      <c r="B5" s="3" t="s">
        <v>77</v>
      </c>
    </row>
    <row r="6" spans="1:5" x14ac:dyDescent="0.2">
      <c r="A6" s="1" t="s">
        <v>78</v>
      </c>
      <c r="B6" s="4">
        <v>100</v>
      </c>
    </row>
    <row r="7" spans="1:5" x14ac:dyDescent="0.2">
      <c r="A7" s="1" t="s">
        <v>79</v>
      </c>
      <c r="B7" s="4">
        <v>500</v>
      </c>
    </row>
    <row r="8" spans="1:5" x14ac:dyDescent="0.2">
      <c r="A8" s="1" t="s">
        <v>80</v>
      </c>
      <c r="B8" s="4">
        <v>300</v>
      </c>
    </row>
    <row r="9" spans="1:5" x14ac:dyDescent="0.2">
      <c r="A9" s="5" t="s">
        <v>81</v>
      </c>
      <c r="B9" s="6">
        <v>52</v>
      </c>
    </row>
    <row r="10" spans="1:5" x14ac:dyDescent="0.2">
      <c r="A10" s="1"/>
    </row>
    <row r="11" spans="1:5" x14ac:dyDescent="0.2">
      <c r="A11" s="78" t="s">
        <v>82</v>
      </c>
      <c r="B11" s="77">
        <f>SUM(Bestand)</f>
        <v>952</v>
      </c>
      <c r="D11" s="35"/>
    </row>
  </sheetData>
  <sheetProtection formatCells="0" formatColumns="0" formatRows="0" insertColumns="0" insertRows="0" insertHyperlinks="0" deleteColumns="0" deleteRows="0" sort="0" autoFilter="0" pivotTables="0"/>
  <mergeCells count="2">
    <mergeCell ref="A4:B4"/>
    <mergeCell ref="A1:E2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&amp;C&amp;20&amp;A</oddHeader>
    <oddFooter>&amp;L&amp;Z
&amp;F&amp;A&amp;CSeite &amp;P von &amp;N&amp;R&amp;D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19"/>
  <sheetViews>
    <sheetView showGridLines="0" zoomScaleNormal="100" zoomScalePageLayoutView="50" workbookViewId="0">
      <pane ySplit="2" topLeftCell="A3" activePane="bottomLeft" state="frozen"/>
      <selection activeCell="I18" sqref="I18"/>
      <selection pane="bottomLeft" activeCell="I18" sqref="I18"/>
    </sheetView>
  </sheetViews>
  <sheetFormatPr baseColWidth="10" defaultColWidth="11.42578125" defaultRowHeight="12.75" x14ac:dyDescent="0.2"/>
  <cols>
    <col min="1" max="1" width="11.42578125" style="49" customWidth="1"/>
    <col min="2" max="8" width="11.42578125" style="49"/>
    <col min="9" max="9" width="1.7109375" style="49" customWidth="1"/>
    <col min="10" max="16384" width="11.42578125" style="49"/>
  </cols>
  <sheetData>
    <row r="1" spans="1:7" ht="15.75" x14ac:dyDescent="0.2">
      <c r="A1" s="230" t="s">
        <v>83</v>
      </c>
      <c r="B1" s="231"/>
      <c r="C1" s="231"/>
      <c r="D1" s="231"/>
      <c r="E1" s="231"/>
      <c r="F1" s="231"/>
      <c r="G1" s="232"/>
    </row>
    <row r="2" spans="1:7" x14ac:dyDescent="0.2">
      <c r="A2" s="233" t="s">
        <v>84</v>
      </c>
      <c r="B2" s="234"/>
      <c r="C2" s="234"/>
      <c r="D2" s="234"/>
      <c r="E2" s="234"/>
      <c r="F2" s="234"/>
      <c r="G2" s="235"/>
    </row>
    <row r="3" spans="1:7" ht="15.75" x14ac:dyDescent="0.2">
      <c r="A3" s="8"/>
      <c r="B3" s="8"/>
    </row>
    <row r="4" spans="1:7" ht="15.75" x14ac:dyDescent="0.2">
      <c r="A4" s="8"/>
      <c r="B4" s="8"/>
    </row>
    <row r="5" spans="1:7" ht="15.75" x14ac:dyDescent="0.2">
      <c r="A5" s="8"/>
      <c r="B5" s="8"/>
    </row>
    <row r="6" spans="1:7" ht="15.75" x14ac:dyDescent="0.2">
      <c r="A6" s="8"/>
      <c r="B6" s="8"/>
    </row>
    <row r="7" spans="1:7" ht="15.75" x14ac:dyDescent="0.2">
      <c r="A7" s="8"/>
      <c r="B7" s="8"/>
    </row>
    <row r="8" spans="1:7" x14ac:dyDescent="0.2">
      <c r="A8" s="49" t="s">
        <v>85</v>
      </c>
    </row>
    <row r="9" spans="1:7" x14ac:dyDescent="0.2">
      <c r="A9" s="49" t="s">
        <v>86</v>
      </c>
      <c r="B9" s="164">
        <v>42369</v>
      </c>
    </row>
    <row r="10" spans="1:7" x14ac:dyDescent="0.2">
      <c r="A10" s="49" t="s">
        <v>87</v>
      </c>
    </row>
    <row r="12" spans="1:7" x14ac:dyDescent="0.2">
      <c r="B12" s="49" t="s">
        <v>88</v>
      </c>
      <c r="E12" s="49" t="s">
        <v>89</v>
      </c>
    </row>
    <row r="13" spans="1:7" x14ac:dyDescent="0.2">
      <c r="B13" s="49" t="s">
        <v>90</v>
      </c>
      <c r="C13" s="49" t="s">
        <v>91</v>
      </c>
      <c r="D13" s="49" t="s">
        <v>92</v>
      </c>
      <c r="E13" s="49" t="s">
        <v>93</v>
      </c>
      <c r="F13" s="49" t="s">
        <v>94</v>
      </c>
      <c r="G13" s="49" t="s">
        <v>95</v>
      </c>
    </row>
    <row r="14" spans="1:7" x14ac:dyDescent="0.2">
      <c r="A14" s="49" t="s">
        <v>96</v>
      </c>
      <c r="B14" s="49">
        <v>100</v>
      </c>
      <c r="D14" s="49">
        <v>800</v>
      </c>
      <c r="E14" s="49">
        <v>700</v>
      </c>
      <c r="F14" s="49">
        <v>200</v>
      </c>
      <c r="G14" s="49">
        <v>30</v>
      </c>
    </row>
    <row r="15" spans="1:7" x14ac:dyDescent="0.2">
      <c r="A15" s="49" t="s">
        <v>97</v>
      </c>
      <c r="B15" s="49">
        <v>50</v>
      </c>
      <c r="C15" s="49">
        <v>250</v>
      </c>
      <c r="D15" s="49">
        <v>100</v>
      </c>
      <c r="F15" s="49">
        <v>20</v>
      </c>
      <c r="G15" s="49">
        <v>100</v>
      </c>
    </row>
    <row r="16" spans="1:7" x14ac:dyDescent="0.2">
      <c r="A16" s="49" t="s">
        <v>98</v>
      </c>
      <c r="B16" s="49">
        <v>120</v>
      </c>
      <c r="C16" s="49">
        <v>300</v>
      </c>
      <c r="E16" s="49">
        <v>80</v>
      </c>
      <c r="F16" s="49">
        <v>50</v>
      </c>
    </row>
    <row r="17" spans="1:7" x14ac:dyDescent="0.2">
      <c r="A17" s="49" t="s">
        <v>99</v>
      </c>
      <c r="C17" s="49">
        <v>60</v>
      </c>
      <c r="D17" s="49">
        <v>200</v>
      </c>
      <c r="E17" s="49">
        <v>100</v>
      </c>
      <c r="F17" s="49">
        <v>80</v>
      </c>
      <c r="G17" s="49">
        <v>5</v>
      </c>
    </row>
    <row r="18" spans="1:7" x14ac:dyDescent="0.2">
      <c r="A18" s="49" t="s">
        <v>100</v>
      </c>
      <c r="B18" s="49">
        <v>35</v>
      </c>
      <c r="C18" s="49">
        <v>55</v>
      </c>
      <c r="D18" s="49">
        <v>90</v>
      </c>
      <c r="E18" s="49">
        <v>150</v>
      </c>
      <c r="G18" s="49">
        <v>100</v>
      </c>
    </row>
    <row r="19" spans="1:7" x14ac:dyDescent="0.2">
      <c r="A19" s="49" t="s">
        <v>101</v>
      </c>
      <c r="B19" s="49">
        <v>50</v>
      </c>
      <c r="E19" s="49">
        <v>60</v>
      </c>
      <c r="F19" s="49">
        <v>45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G1"/>
    <mergeCell ref="A2:G2"/>
  </mergeCells>
  <pageMargins left="0.23622047244094491" right="0.23622047244094491" top="0.74803149606299213" bottom="0.74803149606299213" header="0.31496062992125984" footer="0.31496062992125984"/>
  <pageSetup paperSize="9" scale="74" fitToHeight="0" orientation="landscape" r:id="rId1"/>
  <headerFooter>
    <oddHeader>&amp;C&amp;"Arial,Fett"&amp;18&amp;A</oddHeader>
    <oddFooter>&amp;L&amp;Z
&amp;F&amp;A&amp;CSeite &amp;P von &amp;N&amp;R&amp;D</oddFooter>
  </headerFooter>
  <rowBreaks count="1" manualBreakCount="1">
    <brk id="57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0"/>
  <sheetViews>
    <sheetView showGridLines="0" zoomScaleNormal="100" workbookViewId="0">
      <pane ySplit="2" topLeftCell="A3" activePane="bottomLeft" state="frozen"/>
      <selection activeCell="I18" sqref="I18"/>
      <selection pane="bottomLeft" activeCell="I18" sqref="I18"/>
    </sheetView>
  </sheetViews>
  <sheetFormatPr baseColWidth="10" defaultColWidth="11.42578125" defaultRowHeight="12.75" x14ac:dyDescent="0.2"/>
  <cols>
    <col min="1" max="1" width="18.28515625" bestFit="1" customWidth="1"/>
    <col min="9" max="9" width="2" customWidth="1"/>
  </cols>
  <sheetData>
    <row r="1" spans="1:7" ht="15.75" x14ac:dyDescent="0.2">
      <c r="A1" s="230" t="s">
        <v>83</v>
      </c>
      <c r="B1" s="231"/>
      <c r="C1" s="231"/>
      <c r="D1" s="231"/>
      <c r="E1" s="231"/>
      <c r="F1" s="231"/>
      <c r="G1" s="232"/>
    </row>
    <row r="2" spans="1:7" x14ac:dyDescent="0.2">
      <c r="A2" s="237" t="s">
        <v>84</v>
      </c>
      <c r="B2" s="238"/>
      <c r="C2" s="238"/>
      <c r="D2" s="238"/>
      <c r="E2" s="238"/>
      <c r="F2" s="238"/>
      <c r="G2" s="239"/>
    </row>
    <row r="3" spans="1:7" ht="15.75" x14ac:dyDescent="0.2">
      <c r="A3" s="8"/>
      <c r="C3" s="37"/>
    </row>
    <row r="4" spans="1:7" ht="23.25" x14ac:dyDescent="0.2">
      <c r="A4" s="236" t="s">
        <v>85</v>
      </c>
      <c r="B4" s="236"/>
      <c r="C4" s="236"/>
      <c r="D4" s="236"/>
      <c r="E4" s="236"/>
      <c r="F4" s="236"/>
      <c r="G4" s="236"/>
    </row>
    <row r="5" spans="1:7" x14ac:dyDescent="0.2">
      <c r="A5" t="s">
        <v>86</v>
      </c>
      <c r="B5" s="40">
        <v>42369</v>
      </c>
    </row>
    <row r="6" spans="1:7" ht="18" x14ac:dyDescent="0.2">
      <c r="A6" s="243" t="s">
        <v>87</v>
      </c>
      <c r="B6" s="243"/>
      <c r="C6" s="243"/>
      <c r="D6" s="243"/>
      <c r="E6" s="243"/>
      <c r="F6" s="243"/>
      <c r="G6" s="243"/>
    </row>
    <row r="8" spans="1:7" x14ac:dyDescent="0.2">
      <c r="A8" s="38"/>
      <c r="B8" s="240" t="s">
        <v>88</v>
      </c>
      <c r="C8" s="240"/>
      <c r="D8" s="240"/>
      <c r="E8" s="244" t="s">
        <v>89</v>
      </c>
      <c r="F8" s="245"/>
      <c r="G8" s="246"/>
    </row>
    <row r="9" spans="1:7" x14ac:dyDescent="0.2">
      <c r="A9" s="38"/>
      <c r="B9" s="39" t="s">
        <v>90</v>
      </c>
      <c r="C9" s="39" t="s">
        <v>91</v>
      </c>
      <c r="D9" s="39" t="s">
        <v>92</v>
      </c>
      <c r="E9" s="39" t="s">
        <v>93</v>
      </c>
      <c r="F9" s="39" t="s">
        <v>94</v>
      </c>
      <c r="G9" s="39" t="s">
        <v>95</v>
      </c>
    </row>
    <row r="10" spans="1:7" ht="15.95" customHeight="1" x14ac:dyDescent="0.2">
      <c r="A10" s="41" t="s">
        <v>96</v>
      </c>
      <c r="B10" s="42">
        <v>100</v>
      </c>
      <c r="C10" s="42"/>
      <c r="D10" s="42">
        <v>800</v>
      </c>
      <c r="E10" s="42">
        <v>700</v>
      </c>
      <c r="F10" s="42">
        <v>200</v>
      </c>
      <c r="G10" s="42">
        <v>30</v>
      </c>
    </row>
    <row r="11" spans="1:7" ht="15.95" customHeight="1" x14ac:dyDescent="0.2">
      <c r="A11" s="41" t="s">
        <v>97</v>
      </c>
      <c r="B11" s="42">
        <v>50</v>
      </c>
      <c r="C11" s="42">
        <v>250</v>
      </c>
      <c r="D11" s="42">
        <v>100</v>
      </c>
      <c r="E11" s="42"/>
      <c r="F11" s="42">
        <v>20</v>
      </c>
      <c r="G11" s="42">
        <v>100</v>
      </c>
    </row>
    <row r="12" spans="1:7" ht="15.95" customHeight="1" x14ac:dyDescent="0.2">
      <c r="A12" s="41" t="s">
        <v>98</v>
      </c>
      <c r="B12" s="42">
        <v>120</v>
      </c>
      <c r="C12" s="42">
        <v>300</v>
      </c>
      <c r="D12" s="42"/>
      <c r="E12" s="42">
        <v>80</v>
      </c>
      <c r="F12" s="42">
        <v>50</v>
      </c>
      <c r="G12" s="42"/>
    </row>
    <row r="13" spans="1:7" ht="15.95" customHeight="1" x14ac:dyDescent="0.2">
      <c r="A13" s="41" t="s">
        <v>99</v>
      </c>
      <c r="B13" s="42"/>
      <c r="C13" s="42">
        <v>60</v>
      </c>
      <c r="D13" s="42">
        <v>200</v>
      </c>
      <c r="E13" s="42">
        <v>100</v>
      </c>
      <c r="F13" s="42">
        <v>80</v>
      </c>
      <c r="G13" s="42">
        <v>5</v>
      </c>
    </row>
    <row r="14" spans="1:7" ht="15.95" customHeight="1" x14ac:dyDescent="0.2">
      <c r="A14" s="41" t="s">
        <v>100</v>
      </c>
      <c r="B14" s="42">
        <v>35</v>
      </c>
      <c r="C14" s="42">
        <v>55</v>
      </c>
      <c r="D14" s="42">
        <v>90</v>
      </c>
      <c r="E14" s="42">
        <v>150</v>
      </c>
      <c r="F14" s="42"/>
      <c r="G14" s="42">
        <v>100</v>
      </c>
    </row>
    <row r="15" spans="1:7" ht="15.95" customHeight="1" x14ac:dyDescent="0.2">
      <c r="A15" s="41" t="s">
        <v>101</v>
      </c>
      <c r="B15" s="42">
        <v>50</v>
      </c>
      <c r="C15" s="42"/>
      <c r="D15" s="42"/>
      <c r="E15" s="42">
        <v>60</v>
      </c>
      <c r="F15" s="42">
        <v>45</v>
      </c>
      <c r="G15" s="42"/>
    </row>
    <row r="18" spans="1:8" ht="18" x14ac:dyDescent="0.2">
      <c r="A18" s="243" t="s">
        <v>102</v>
      </c>
      <c r="B18" s="243"/>
      <c r="C18" s="243"/>
      <c r="D18" s="243"/>
      <c r="E18" s="243"/>
      <c r="F18" s="243"/>
      <c r="G18" s="243"/>
    </row>
    <row r="20" spans="1:8" x14ac:dyDescent="0.2">
      <c r="A20" s="38"/>
      <c r="B20" s="240" t="s">
        <v>88</v>
      </c>
      <c r="C20" s="240"/>
      <c r="D20" s="240"/>
      <c r="E20" s="244" t="s">
        <v>89</v>
      </c>
      <c r="F20" s="245"/>
      <c r="G20" s="246"/>
    </row>
    <row r="21" spans="1:8" x14ac:dyDescent="0.2">
      <c r="A21" s="38"/>
      <c r="B21" s="39" t="s">
        <v>90</v>
      </c>
      <c r="C21" s="39" t="s">
        <v>91</v>
      </c>
      <c r="D21" s="39" t="s">
        <v>92</v>
      </c>
      <c r="E21" s="39" t="s">
        <v>93</v>
      </c>
      <c r="F21" s="39" t="s">
        <v>94</v>
      </c>
      <c r="G21" s="39" t="s">
        <v>95</v>
      </c>
    </row>
    <row r="22" spans="1:8" ht="15.95" customHeight="1" x14ac:dyDescent="0.2">
      <c r="A22" s="41" t="s">
        <v>96</v>
      </c>
      <c r="B22" s="43">
        <v>16.5</v>
      </c>
      <c r="C22" s="43">
        <v>18</v>
      </c>
      <c r="D22" s="43">
        <v>22.5</v>
      </c>
      <c r="E22" s="43">
        <v>8.6</v>
      </c>
      <c r="F22" s="43">
        <v>10.9</v>
      </c>
      <c r="G22" s="43">
        <v>12.8</v>
      </c>
    </row>
    <row r="23" spans="1:8" ht="15.95" customHeight="1" x14ac:dyDescent="0.2">
      <c r="A23" s="41" t="s">
        <v>97</v>
      </c>
      <c r="B23" s="43">
        <v>21</v>
      </c>
      <c r="C23" s="43">
        <v>24.9</v>
      </c>
      <c r="D23" s="43">
        <v>28.5</v>
      </c>
      <c r="E23" s="43">
        <v>12</v>
      </c>
      <c r="F23" s="43">
        <v>14</v>
      </c>
      <c r="G23" s="43">
        <v>15</v>
      </c>
    </row>
    <row r="24" spans="1:8" ht="15.95" customHeight="1" x14ac:dyDescent="0.2">
      <c r="A24" s="41" t="s">
        <v>98</v>
      </c>
      <c r="B24" s="43">
        <v>23.9</v>
      </c>
      <c r="C24" s="43">
        <v>28.7</v>
      </c>
      <c r="D24" s="43">
        <v>31.5</v>
      </c>
      <c r="E24" s="43">
        <v>18</v>
      </c>
      <c r="F24" s="43">
        <v>19.899999999999999</v>
      </c>
      <c r="G24" s="43">
        <v>22.3</v>
      </c>
    </row>
    <row r="25" spans="1:8" ht="15.95" customHeight="1" x14ac:dyDescent="0.2">
      <c r="A25" s="41" t="s">
        <v>99</v>
      </c>
      <c r="B25" s="43">
        <v>18.3</v>
      </c>
      <c r="C25" s="43">
        <v>20.5</v>
      </c>
      <c r="D25" s="43">
        <v>24.9</v>
      </c>
      <c r="E25" s="43">
        <v>7.5</v>
      </c>
      <c r="F25" s="43">
        <v>12.3</v>
      </c>
      <c r="G25" s="43">
        <v>25</v>
      </c>
    </row>
    <row r="26" spans="1:8" ht="15.95" customHeight="1" x14ac:dyDescent="0.2">
      <c r="A26" s="41" t="s">
        <v>100</v>
      </c>
      <c r="B26" s="43">
        <v>28</v>
      </c>
      <c r="C26" s="43">
        <v>31.5</v>
      </c>
      <c r="D26" s="43">
        <v>38</v>
      </c>
      <c r="E26" s="43">
        <v>11.2</v>
      </c>
      <c r="F26" s="43">
        <v>15.3</v>
      </c>
      <c r="G26" s="43">
        <v>18</v>
      </c>
    </row>
    <row r="27" spans="1:8" ht="15.95" customHeight="1" x14ac:dyDescent="0.2">
      <c r="A27" s="41" t="s">
        <v>101</v>
      </c>
      <c r="B27" s="43">
        <v>35</v>
      </c>
      <c r="C27" s="43">
        <v>40</v>
      </c>
      <c r="D27" s="43">
        <v>42</v>
      </c>
      <c r="E27" s="43">
        <v>15</v>
      </c>
      <c r="F27" s="43">
        <v>18</v>
      </c>
      <c r="G27" s="43">
        <v>20</v>
      </c>
    </row>
    <row r="30" spans="1:8" ht="18" x14ac:dyDescent="0.2">
      <c r="A30" s="243" t="s">
        <v>103</v>
      </c>
      <c r="B30" s="243"/>
      <c r="C30" s="243"/>
      <c r="D30" s="243"/>
      <c r="E30" s="243"/>
      <c r="F30" s="243"/>
      <c r="G30" s="243"/>
    </row>
    <row r="32" spans="1:8" x14ac:dyDescent="0.2">
      <c r="A32" s="38"/>
      <c r="B32" s="240" t="s">
        <v>88</v>
      </c>
      <c r="C32" s="240"/>
      <c r="D32" s="240"/>
      <c r="E32" s="244" t="s">
        <v>89</v>
      </c>
      <c r="F32" s="245"/>
      <c r="G32" s="246"/>
      <c r="H32" s="241" t="s">
        <v>55</v>
      </c>
    </row>
    <row r="33" spans="1:8" x14ac:dyDescent="0.2">
      <c r="A33" s="38"/>
      <c r="B33" s="39" t="s">
        <v>90</v>
      </c>
      <c r="C33" s="39" t="s">
        <v>91</v>
      </c>
      <c r="D33" s="39" t="s">
        <v>92</v>
      </c>
      <c r="E33" s="39" t="s">
        <v>93</v>
      </c>
      <c r="F33" s="39" t="s">
        <v>94</v>
      </c>
      <c r="G33" s="39" t="s">
        <v>95</v>
      </c>
      <c r="H33" s="242"/>
    </row>
    <row r="34" spans="1:8" ht="15.95" customHeight="1" x14ac:dyDescent="0.2">
      <c r="A34" s="41" t="s">
        <v>96</v>
      </c>
      <c r="B34" s="43">
        <f t="shared" ref="B34:G39" si="0">+B10*B22</f>
        <v>1650</v>
      </c>
      <c r="C34" s="43">
        <f t="shared" si="0"/>
        <v>0</v>
      </c>
      <c r="D34" s="43">
        <f t="shared" si="0"/>
        <v>18000</v>
      </c>
      <c r="E34" s="43">
        <f t="shared" si="0"/>
        <v>6020</v>
      </c>
      <c r="F34" s="43">
        <f t="shared" si="0"/>
        <v>2180</v>
      </c>
      <c r="G34" s="43">
        <f t="shared" si="0"/>
        <v>384</v>
      </c>
      <c r="H34" s="44">
        <f>SUM(B34:G34)</f>
        <v>28234</v>
      </c>
    </row>
    <row r="35" spans="1:8" ht="15.95" customHeight="1" x14ac:dyDescent="0.2">
      <c r="A35" s="41" t="s">
        <v>97</v>
      </c>
      <c r="B35" s="43">
        <f t="shared" si="0"/>
        <v>1050</v>
      </c>
      <c r="C35" s="43">
        <f t="shared" si="0"/>
        <v>6225</v>
      </c>
      <c r="D35" s="43">
        <f t="shared" si="0"/>
        <v>2850</v>
      </c>
      <c r="E35" s="43">
        <f t="shared" si="0"/>
        <v>0</v>
      </c>
      <c r="F35" s="43">
        <f t="shared" si="0"/>
        <v>280</v>
      </c>
      <c r="G35" s="43">
        <f t="shared" si="0"/>
        <v>1500</v>
      </c>
      <c r="H35" s="44">
        <f t="shared" ref="H35:H40" si="1">SUM(B35:G35)</f>
        <v>11905</v>
      </c>
    </row>
    <row r="36" spans="1:8" ht="15.95" customHeight="1" x14ac:dyDescent="0.2">
      <c r="A36" s="41" t="s">
        <v>98</v>
      </c>
      <c r="B36" s="43">
        <f t="shared" si="0"/>
        <v>2868</v>
      </c>
      <c r="C36" s="43">
        <f t="shared" si="0"/>
        <v>8610</v>
      </c>
      <c r="D36" s="43">
        <f t="shared" si="0"/>
        <v>0</v>
      </c>
      <c r="E36" s="43">
        <f t="shared" si="0"/>
        <v>1440</v>
      </c>
      <c r="F36" s="43">
        <f t="shared" si="0"/>
        <v>994.99999999999989</v>
      </c>
      <c r="G36" s="43">
        <f t="shared" si="0"/>
        <v>0</v>
      </c>
      <c r="H36" s="44">
        <f t="shared" si="1"/>
        <v>13913</v>
      </c>
    </row>
    <row r="37" spans="1:8" ht="15.95" customHeight="1" x14ac:dyDescent="0.2">
      <c r="A37" s="41" t="s">
        <v>99</v>
      </c>
      <c r="B37" s="43">
        <f t="shared" si="0"/>
        <v>0</v>
      </c>
      <c r="C37" s="43">
        <f t="shared" si="0"/>
        <v>1230</v>
      </c>
      <c r="D37" s="43">
        <f t="shared" si="0"/>
        <v>4980</v>
      </c>
      <c r="E37" s="43">
        <f t="shared" si="0"/>
        <v>750</v>
      </c>
      <c r="F37" s="43">
        <f t="shared" si="0"/>
        <v>984</v>
      </c>
      <c r="G37" s="43">
        <f t="shared" si="0"/>
        <v>125</v>
      </c>
      <c r="H37" s="44">
        <f t="shared" si="1"/>
        <v>8069</v>
      </c>
    </row>
    <row r="38" spans="1:8" ht="15.95" customHeight="1" x14ac:dyDescent="0.2">
      <c r="A38" s="41" t="s">
        <v>100</v>
      </c>
      <c r="B38" s="43">
        <f t="shared" si="0"/>
        <v>980</v>
      </c>
      <c r="C38" s="43">
        <f t="shared" si="0"/>
        <v>1732.5</v>
      </c>
      <c r="D38" s="43">
        <f t="shared" si="0"/>
        <v>3420</v>
      </c>
      <c r="E38" s="43">
        <f t="shared" si="0"/>
        <v>1680</v>
      </c>
      <c r="F38" s="43">
        <f t="shared" si="0"/>
        <v>0</v>
      </c>
      <c r="G38" s="43">
        <f t="shared" si="0"/>
        <v>1800</v>
      </c>
      <c r="H38" s="44">
        <f t="shared" si="1"/>
        <v>9612.5</v>
      </c>
    </row>
    <row r="39" spans="1:8" ht="15.95" customHeight="1" x14ac:dyDescent="0.2">
      <c r="A39" s="41" t="s">
        <v>101</v>
      </c>
      <c r="B39" s="43">
        <f t="shared" si="0"/>
        <v>1750</v>
      </c>
      <c r="C39" s="43">
        <f t="shared" si="0"/>
        <v>0</v>
      </c>
      <c r="D39" s="43">
        <f t="shared" si="0"/>
        <v>0</v>
      </c>
      <c r="E39" s="43">
        <f t="shared" si="0"/>
        <v>900</v>
      </c>
      <c r="F39" s="43">
        <f t="shared" si="0"/>
        <v>810</v>
      </c>
      <c r="G39" s="43">
        <f t="shared" si="0"/>
        <v>0</v>
      </c>
      <c r="H39" s="44">
        <f t="shared" si="1"/>
        <v>3460</v>
      </c>
    </row>
    <row r="40" spans="1:8" ht="15.95" customHeight="1" x14ac:dyDescent="0.2">
      <c r="A40" s="41" t="s">
        <v>82</v>
      </c>
      <c r="B40" s="44">
        <f>SUM(B34:B39)</f>
        <v>8298</v>
      </c>
      <c r="C40" s="44">
        <f t="shared" ref="C40:G40" si="2">SUM(C34:C39)</f>
        <v>17797.5</v>
      </c>
      <c r="D40" s="44">
        <f t="shared" si="2"/>
        <v>29250</v>
      </c>
      <c r="E40" s="44">
        <f t="shared" si="2"/>
        <v>10790</v>
      </c>
      <c r="F40" s="44">
        <f t="shared" si="2"/>
        <v>5249</v>
      </c>
      <c r="G40" s="44">
        <f t="shared" si="2"/>
        <v>3809</v>
      </c>
      <c r="H40" s="44">
        <f t="shared" si="1"/>
        <v>75193.5</v>
      </c>
    </row>
  </sheetData>
  <mergeCells count="13">
    <mergeCell ref="A4:G4"/>
    <mergeCell ref="A1:G1"/>
    <mergeCell ref="A2:G2"/>
    <mergeCell ref="B32:D32"/>
    <mergeCell ref="H32:H33"/>
    <mergeCell ref="A6:G6"/>
    <mergeCell ref="B8:D8"/>
    <mergeCell ref="A18:G18"/>
    <mergeCell ref="B20:D20"/>
    <mergeCell ref="A30:G30"/>
    <mergeCell ref="E8:G8"/>
    <mergeCell ref="E20:G20"/>
    <mergeCell ref="E32:G32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&amp;L&amp;Z
&amp;F&amp;A&amp;CSeite &amp;P von &amp;N&amp;R&amp;D</oddFooter>
  </headerFooter>
  <rowBreaks count="1" manualBreakCount="1">
    <brk id="4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Y11"/>
  <sheetViews>
    <sheetView zoomScaleNormal="100" zoomScaleSheetLayoutView="115" zoomScalePageLayoutView="70" workbookViewId="0">
      <pane ySplit="2" topLeftCell="A3" activePane="bottomLeft" state="frozen"/>
      <selection activeCell="I18" sqref="I18"/>
      <selection pane="bottomLeft" activeCell="I18" sqref="I18"/>
    </sheetView>
  </sheetViews>
  <sheetFormatPr baseColWidth="10" defaultColWidth="11.42578125" defaultRowHeight="12.75" x14ac:dyDescent="0.2"/>
  <cols>
    <col min="1" max="1" width="13.7109375" style="49" bestFit="1" customWidth="1"/>
    <col min="2" max="2" width="11.42578125" style="49" customWidth="1"/>
    <col min="3" max="3" width="16.42578125" style="49" customWidth="1"/>
    <col min="4" max="5" width="6.85546875" style="49" bestFit="1" customWidth="1"/>
    <col min="6" max="6" width="8.28515625" style="49" bestFit="1" customWidth="1"/>
    <col min="7" max="7" width="7.5703125" style="49" bestFit="1" customWidth="1"/>
    <col min="8" max="8" width="10.85546875" style="49" bestFit="1" customWidth="1"/>
    <col min="9" max="9" width="16.5703125" style="49" customWidth="1"/>
    <col min="10" max="16384" width="11.42578125" style="49"/>
  </cols>
  <sheetData>
    <row r="1" spans="1:25" s="165" customFormat="1" ht="15.75" x14ac:dyDescent="0.2">
      <c r="A1" s="212" t="s">
        <v>104</v>
      </c>
      <c r="B1" s="213"/>
      <c r="C1" s="213"/>
      <c r="D1" s="213"/>
      <c r="E1" s="213"/>
      <c r="F1" s="213"/>
      <c r="G1" s="213"/>
      <c r="H1" s="213"/>
      <c r="I1" s="214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</row>
    <row r="2" spans="1:25" x14ac:dyDescent="0.2">
      <c r="A2" s="247" t="s">
        <v>105</v>
      </c>
      <c r="B2" s="248"/>
      <c r="C2" s="248"/>
      <c r="D2" s="248"/>
      <c r="E2" s="248"/>
      <c r="F2" s="248"/>
      <c r="G2" s="248"/>
      <c r="H2" s="248"/>
      <c r="I2" s="249"/>
    </row>
    <row r="3" spans="1:25" ht="15.75" x14ac:dyDescent="0.2">
      <c r="A3" s="8"/>
    </row>
    <row r="4" spans="1:25" x14ac:dyDescent="0.2">
      <c r="A4" s="49" t="s">
        <v>106</v>
      </c>
      <c r="B4" s="49" t="s">
        <v>107</v>
      </c>
      <c r="C4" s="49" t="s">
        <v>108</v>
      </c>
      <c r="D4" s="49" t="s">
        <v>109</v>
      </c>
      <c r="E4" s="49" t="s">
        <v>110</v>
      </c>
      <c r="F4" s="49" t="s">
        <v>111</v>
      </c>
      <c r="G4" s="49" t="s">
        <v>112</v>
      </c>
      <c r="H4" s="49" t="s">
        <v>113</v>
      </c>
      <c r="I4" s="49" t="s">
        <v>114</v>
      </c>
    </row>
    <row r="5" spans="1:25" x14ac:dyDescent="0.2">
      <c r="A5" s="49" t="s">
        <v>78</v>
      </c>
    </row>
    <row r="6" spans="1:25" x14ac:dyDescent="0.2">
      <c r="A6" s="49" t="s">
        <v>79</v>
      </c>
    </row>
    <row r="7" spans="1:25" x14ac:dyDescent="0.2">
      <c r="A7" s="49" t="s">
        <v>80</v>
      </c>
    </row>
    <row r="8" spans="1:25" x14ac:dyDescent="0.2">
      <c r="A8" s="49" t="s">
        <v>81</v>
      </c>
    </row>
    <row r="9" spans="1:25" x14ac:dyDescent="0.2">
      <c r="A9" s="49" t="s">
        <v>55</v>
      </c>
    </row>
    <row r="10" spans="1:25" x14ac:dyDescent="0.2">
      <c r="A10" s="49" t="s">
        <v>115</v>
      </c>
    </row>
    <row r="11" spans="1:25" x14ac:dyDescent="0.2">
      <c r="A11" s="49" t="s">
        <v>116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I1"/>
    <mergeCell ref="A2:I2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&amp;C&amp;20&amp;A</oddHeader>
    <oddFooter>&amp;L&amp;Z
&amp;F&amp;A&amp;CSeite &amp;P von &amp;N&amp;R&amp;D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7"/>
  <sheetViews>
    <sheetView workbookViewId="0">
      <pane ySplit="2" topLeftCell="A3" activePane="bottomLeft" state="frozen"/>
      <selection activeCell="I18" sqref="I18"/>
      <selection pane="bottomLeft" activeCell="I18" sqref="I18"/>
    </sheetView>
  </sheetViews>
  <sheetFormatPr baseColWidth="10" defaultColWidth="11.42578125" defaultRowHeight="12.75" x14ac:dyDescent="0.2"/>
  <cols>
    <col min="1" max="1" width="13.7109375" bestFit="1" customWidth="1"/>
    <col min="2" max="2" width="9.42578125" bestFit="1" customWidth="1"/>
    <col min="3" max="3" width="17" customWidth="1"/>
    <col min="4" max="5" width="6.85546875" bestFit="1" customWidth="1"/>
    <col min="6" max="6" width="8.28515625" bestFit="1" customWidth="1"/>
    <col min="7" max="7" width="7.5703125" bestFit="1" customWidth="1"/>
    <col min="8" max="8" width="12.5703125" customWidth="1"/>
    <col min="9" max="9" width="15.140625" customWidth="1"/>
  </cols>
  <sheetData>
    <row r="1" spans="1:9" ht="15.75" x14ac:dyDescent="0.2">
      <c r="A1" s="212" t="s">
        <v>104</v>
      </c>
      <c r="B1" s="213"/>
      <c r="C1" s="213"/>
      <c r="D1" s="213"/>
      <c r="E1" s="213"/>
      <c r="F1" s="213"/>
      <c r="G1" s="213"/>
      <c r="H1" s="213"/>
      <c r="I1" s="214"/>
    </row>
    <row r="2" spans="1:9" x14ac:dyDescent="0.2">
      <c r="A2" s="250" t="s">
        <v>105</v>
      </c>
      <c r="B2" s="251"/>
      <c r="C2" s="251"/>
      <c r="D2" s="251"/>
      <c r="E2" s="251"/>
      <c r="F2" s="251"/>
      <c r="G2" s="251"/>
      <c r="H2" s="251"/>
      <c r="I2" s="252"/>
    </row>
    <row r="4" spans="1:9" ht="25.5" x14ac:dyDescent="0.2">
      <c r="A4" s="98" t="s">
        <v>117</v>
      </c>
      <c r="B4" s="99" t="s">
        <v>107</v>
      </c>
      <c r="C4" s="100" t="s">
        <v>108</v>
      </c>
      <c r="D4" s="101" t="s">
        <v>109</v>
      </c>
      <c r="E4" s="101" t="s">
        <v>110</v>
      </c>
      <c r="F4" s="101" t="s">
        <v>111</v>
      </c>
      <c r="G4" s="100" t="s">
        <v>112</v>
      </c>
      <c r="H4" s="101" t="s">
        <v>113</v>
      </c>
      <c r="I4" s="102" t="s">
        <v>114</v>
      </c>
    </row>
    <row r="5" spans="1:9" x14ac:dyDescent="0.2">
      <c r="A5" s="27" t="s">
        <v>78</v>
      </c>
      <c r="B5" s="28">
        <v>20000</v>
      </c>
      <c r="C5" s="23">
        <f>B5/$B$9</f>
        <v>0.17857142857142858</v>
      </c>
      <c r="D5" s="29">
        <v>12000</v>
      </c>
      <c r="E5" s="29">
        <v>4000</v>
      </c>
      <c r="F5" s="29">
        <v>1500</v>
      </c>
      <c r="G5" s="25">
        <f>SUM(D5:F5)</f>
        <v>17500</v>
      </c>
      <c r="H5" s="24">
        <f>+B5-G5</f>
        <v>2500</v>
      </c>
      <c r="I5" s="26">
        <f>H5/B5</f>
        <v>0.125</v>
      </c>
    </row>
    <row r="6" spans="1:9" x14ac:dyDescent="0.2">
      <c r="A6" s="13" t="s">
        <v>79</v>
      </c>
      <c r="B6" s="17">
        <v>27000</v>
      </c>
      <c r="C6" s="16">
        <f t="shared" ref="C6:C9" si="0">B6/$B$9</f>
        <v>0.24107142857142858</v>
      </c>
      <c r="D6" s="9">
        <v>17000</v>
      </c>
      <c r="E6" s="9">
        <v>7000</v>
      </c>
      <c r="F6" s="9">
        <v>1000</v>
      </c>
      <c r="G6" s="14">
        <f t="shared" ref="G6:G8" si="1">SUM(D6:F6)</f>
        <v>25000</v>
      </c>
      <c r="H6" s="10">
        <f t="shared" ref="H6:H8" si="2">+B6-G6</f>
        <v>2000</v>
      </c>
      <c r="I6" s="18">
        <f t="shared" ref="I6:I8" si="3">H6/B6</f>
        <v>7.407407407407407E-2</v>
      </c>
    </row>
    <row r="7" spans="1:9" x14ac:dyDescent="0.2">
      <c r="A7" s="13" t="s">
        <v>80</v>
      </c>
      <c r="B7" s="17">
        <v>30000</v>
      </c>
      <c r="C7" s="16">
        <f t="shared" si="0"/>
        <v>0.26785714285714285</v>
      </c>
      <c r="D7" s="9">
        <v>18000</v>
      </c>
      <c r="E7" s="9">
        <v>6500</v>
      </c>
      <c r="F7" s="9"/>
      <c r="G7" s="14">
        <f t="shared" si="1"/>
        <v>24500</v>
      </c>
      <c r="H7" s="10">
        <f t="shared" si="2"/>
        <v>5500</v>
      </c>
      <c r="I7" s="18">
        <f t="shared" si="3"/>
        <v>0.18333333333333332</v>
      </c>
    </row>
    <row r="8" spans="1:9" x14ac:dyDescent="0.2">
      <c r="A8" s="30" t="s">
        <v>81</v>
      </c>
      <c r="B8" s="31">
        <v>35000</v>
      </c>
      <c r="C8" s="32">
        <f t="shared" si="0"/>
        <v>0.3125</v>
      </c>
      <c r="D8" s="33">
        <v>21000</v>
      </c>
      <c r="E8" s="33">
        <v>12000</v>
      </c>
      <c r="F8" s="33">
        <v>400</v>
      </c>
      <c r="G8" s="15">
        <f t="shared" si="1"/>
        <v>33400</v>
      </c>
      <c r="H8" s="11">
        <f t="shared" si="2"/>
        <v>1600</v>
      </c>
      <c r="I8" s="12">
        <f t="shared" si="3"/>
        <v>4.5714285714285714E-2</v>
      </c>
    </row>
    <row r="9" spans="1:9" x14ac:dyDescent="0.2">
      <c r="A9" s="103" t="s">
        <v>55</v>
      </c>
      <c r="B9" s="22">
        <f>SUM(B5:B8)</f>
        <v>112000</v>
      </c>
      <c r="C9" s="23">
        <f t="shared" si="0"/>
        <v>1</v>
      </c>
      <c r="D9" s="24">
        <f t="shared" ref="D9:G9" si="4">SUM(D5:D8)</f>
        <v>68000</v>
      </c>
      <c r="E9" s="24">
        <f t="shared" si="4"/>
        <v>29500</v>
      </c>
      <c r="F9" s="24">
        <f t="shared" si="4"/>
        <v>2900</v>
      </c>
      <c r="G9" s="25">
        <f t="shared" si="4"/>
        <v>100400</v>
      </c>
      <c r="H9" s="24">
        <f>SUM(H5:H8)</f>
        <v>11600</v>
      </c>
      <c r="I9" s="26">
        <f>SUM(I5:I8)</f>
        <v>0.42812169312169313</v>
      </c>
    </row>
    <row r="10" spans="1:9" x14ac:dyDescent="0.2">
      <c r="A10" s="104" t="s">
        <v>115</v>
      </c>
      <c r="B10" s="19">
        <f>COUNT(B5:B8)</f>
        <v>4</v>
      </c>
      <c r="C10" s="16"/>
      <c r="D10" s="10">
        <f t="shared" ref="D10:F10" si="5">COUNT(D5:D8)</f>
        <v>4</v>
      </c>
      <c r="E10" s="10">
        <f t="shared" si="5"/>
        <v>4</v>
      </c>
      <c r="F10" s="10">
        <f t="shared" si="5"/>
        <v>3</v>
      </c>
      <c r="G10" s="14"/>
      <c r="H10" s="10"/>
      <c r="I10" s="20"/>
    </row>
    <row r="11" spans="1:9" x14ac:dyDescent="0.2">
      <c r="A11" s="105" t="s">
        <v>116</v>
      </c>
      <c r="B11" s="21">
        <f>AVERAGE(B5:B8)</f>
        <v>28000</v>
      </c>
      <c r="C11" s="15"/>
      <c r="D11" s="11">
        <f t="shared" ref="D11:H11" si="6">AVERAGE(D5:D8)</f>
        <v>17000</v>
      </c>
      <c r="E11" s="11">
        <f t="shared" si="6"/>
        <v>7375</v>
      </c>
      <c r="F11" s="11">
        <f t="shared" si="6"/>
        <v>966.66666666666663</v>
      </c>
      <c r="G11" s="15">
        <f t="shared" si="6"/>
        <v>25100</v>
      </c>
      <c r="H11" s="11">
        <f t="shared" si="6"/>
        <v>2900</v>
      </c>
      <c r="I11" s="12"/>
    </row>
    <row r="14" spans="1:9" x14ac:dyDescent="0.2">
      <c r="A14" s="253" t="s">
        <v>118</v>
      </c>
      <c r="B14" s="253"/>
      <c r="C14" s="253"/>
      <c r="D14" s="253"/>
      <c r="E14" s="253"/>
    </row>
    <row r="26" spans="1:2" x14ac:dyDescent="0.2">
      <c r="A26" s="86"/>
    </row>
    <row r="27" spans="1:2" x14ac:dyDescent="0.2">
      <c r="B27" s="36"/>
    </row>
  </sheetData>
  <mergeCells count="3">
    <mergeCell ref="A1:I1"/>
    <mergeCell ref="A2:I2"/>
    <mergeCell ref="A14:E14"/>
  </mergeCells>
  <pageMargins left="0.7" right="0.7" top="0.78740157499999996" bottom="0.78740157499999996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Y26"/>
  <sheetViews>
    <sheetView zoomScaleNormal="100" zoomScaleSheetLayoutView="115" zoomScalePageLayoutView="70" workbookViewId="0">
      <pane ySplit="2" topLeftCell="A3" activePane="bottomLeft" state="frozen"/>
      <selection activeCell="I18" sqref="I18"/>
      <selection pane="bottomLeft" activeCell="I18" sqref="I18"/>
    </sheetView>
  </sheetViews>
  <sheetFormatPr baseColWidth="10" defaultColWidth="11.42578125" defaultRowHeight="12.75" x14ac:dyDescent="0.2"/>
  <cols>
    <col min="1" max="9" width="11.42578125" style="49" customWidth="1"/>
    <col min="10" max="16384" width="11.42578125" style="49"/>
  </cols>
  <sheetData>
    <row r="1" spans="1:25" s="165" customFormat="1" ht="15.75" customHeight="1" x14ac:dyDescent="0.2">
      <c r="A1" s="256" t="s">
        <v>119</v>
      </c>
      <c r="B1" s="257"/>
      <c r="C1" s="257"/>
      <c r="D1" s="257"/>
      <c r="E1" s="257"/>
      <c r="F1" s="257"/>
      <c r="G1" s="257"/>
      <c r="H1" s="258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</row>
    <row r="2" spans="1:25" ht="15.75" customHeight="1" x14ac:dyDescent="0.2">
      <c r="A2" s="259"/>
      <c r="B2" s="260"/>
      <c r="C2" s="260"/>
      <c r="D2" s="260"/>
      <c r="E2" s="260"/>
      <c r="F2" s="260"/>
      <c r="G2" s="260"/>
      <c r="H2" s="261"/>
    </row>
    <row r="3" spans="1:25" ht="15.75" x14ac:dyDescent="0.2">
      <c r="A3" s="8"/>
      <c r="E3" s="166"/>
    </row>
    <row r="21" spans="1:3" x14ac:dyDescent="0.2">
      <c r="A21" s="254" t="s">
        <v>120</v>
      </c>
      <c r="B21" s="255"/>
      <c r="C21" s="167">
        <v>0.05</v>
      </c>
    </row>
    <row r="22" spans="1:3" x14ac:dyDescent="0.2">
      <c r="A22" s="87" t="s">
        <v>117</v>
      </c>
      <c r="B22" s="168" t="s">
        <v>121</v>
      </c>
      <c r="C22" s="169" t="s">
        <v>122</v>
      </c>
    </row>
    <row r="23" spans="1:3" x14ac:dyDescent="0.2">
      <c r="A23" s="170" t="s">
        <v>78</v>
      </c>
      <c r="B23" s="49">
        <v>105.2</v>
      </c>
      <c r="C23" s="171"/>
    </row>
    <row r="24" spans="1:3" x14ac:dyDescent="0.2">
      <c r="A24" s="170" t="s">
        <v>79</v>
      </c>
      <c r="B24" s="49">
        <v>81.5</v>
      </c>
      <c r="C24" s="171"/>
    </row>
    <row r="25" spans="1:3" x14ac:dyDescent="0.2">
      <c r="A25" s="170" t="s">
        <v>80</v>
      </c>
      <c r="B25" s="49">
        <v>46.32</v>
      </c>
      <c r="C25" s="171"/>
    </row>
    <row r="26" spans="1:3" x14ac:dyDescent="0.2">
      <c r="A26" s="172" t="s">
        <v>81</v>
      </c>
      <c r="B26" s="161">
        <v>49.99</v>
      </c>
      <c r="C26" s="173"/>
    </row>
  </sheetData>
  <sheetProtection formatCells="0" formatColumns="0" formatRows="0" insertColumns="0" insertRows="0" insertHyperlinks="0" deleteColumns="0" deleteRows="0" sort="0" autoFilter="0" pivotTables="0"/>
  <mergeCells count="2">
    <mergeCell ref="A21:B21"/>
    <mergeCell ref="A1:H2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&amp;C&amp;20&amp;A</oddHeader>
    <oddFooter>&amp;L&amp;Z
&amp;F&amp;A&amp;CSeite &amp;P von &amp;N&amp;R&amp;D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Y26"/>
  <sheetViews>
    <sheetView zoomScaleNormal="100" zoomScaleSheetLayoutView="115" zoomScalePageLayoutView="70" workbookViewId="0">
      <pane ySplit="2" topLeftCell="A3" activePane="bottomLeft" state="frozen"/>
      <selection activeCell="I18" sqref="I18"/>
      <selection pane="bottomLeft" activeCell="I18" sqref="I18"/>
    </sheetView>
  </sheetViews>
  <sheetFormatPr baseColWidth="10" defaultColWidth="11.42578125" defaultRowHeight="12.75" x14ac:dyDescent="0.2"/>
  <cols>
    <col min="1" max="3" width="13.85546875" customWidth="1"/>
    <col min="4" max="9" width="11.42578125" customWidth="1"/>
  </cols>
  <sheetData>
    <row r="1" spans="1:25" s="7" customFormat="1" ht="16.5" customHeight="1" x14ac:dyDescent="0.2">
      <c r="A1" s="256" t="s">
        <v>119</v>
      </c>
      <c r="B1" s="257"/>
      <c r="C1" s="257"/>
      <c r="D1" s="257"/>
      <c r="E1" s="257"/>
      <c r="F1" s="257"/>
      <c r="G1" s="257"/>
      <c r="H1" s="258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1:25" ht="12.75" customHeight="1" x14ac:dyDescent="0.2">
      <c r="A2" s="259"/>
      <c r="B2" s="260"/>
      <c r="C2" s="260"/>
      <c r="D2" s="260"/>
      <c r="E2" s="260"/>
      <c r="F2" s="260"/>
      <c r="G2" s="260"/>
      <c r="H2" s="261"/>
    </row>
    <row r="21" spans="1:3" x14ac:dyDescent="0.2">
      <c r="A21" s="262" t="s">
        <v>120</v>
      </c>
      <c r="B21" s="263"/>
      <c r="C21" s="91">
        <v>0.05</v>
      </c>
    </row>
    <row r="22" spans="1:3" x14ac:dyDescent="0.2">
      <c r="A22" s="87" t="s">
        <v>117</v>
      </c>
      <c r="B22" s="88" t="s">
        <v>121</v>
      </c>
      <c r="C22" s="89" t="s">
        <v>122</v>
      </c>
    </row>
    <row r="23" spans="1:3" x14ac:dyDescent="0.2">
      <c r="A23" t="s">
        <v>78</v>
      </c>
      <c r="B23" s="34">
        <v>100</v>
      </c>
      <c r="C23" s="34" t="e">
        <f>Alter_Preis*(1+Preiserhöhung)</f>
        <v>#VALUE!</v>
      </c>
    </row>
    <row r="24" spans="1:3" x14ac:dyDescent="0.2">
      <c r="A24" t="s">
        <v>79</v>
      </c>
      <c r="B24" s="34">
        <v>80</v>
      </c>
      <c r="C24" s="34" t="e">
        <f>Alter_Preis*(1+Preiserhöhung)</f>
        <v>#VALUE!</v>
      </c>
    </row>
    <row r="25" spans="1:3" x14ac:dyDescent="0.2">
      <c r="A25" t="s">
        <v>80</v>
      </c>
      <c r="B25" s="34">
        <v>40</v>
      </c>
      <c r="C25" s="34" t="e">
        <f>Alter_Preis*(1+Preiserhöhung)</f>
        <v>#VALUE!</v>
      </c>
    </row>
    <row r="26" spans="1:3" x14ac:dyDescent="0.2">
      <c r="A26" t="s">
        <v>81</v>
      </c>
      <c r="B26" s="34">
        <v>20</v>
      </c>
      <c r="C26" s="34" t="e">
        <f>Alter_Preis*(1+Preiserhöhung)</f>
        <v>#VALUE!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H2"/>
    <mergeCell ref="A21:B21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&amp;C&amp;20&amp;A</oddHeader>
    <oddFooter>&amp;L&amp;Z
&amp;F&amp;A&amp;CSeite &amp;P von &amp;N&amp;R&amp;D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34"/>
  <sheetViews>
    <sheetView zoomScaleNormal="100" zoomScaleSheetLayoutView="115" zoomScalePageLayoutView="70" workbookViewId="0">
      <pane ySplit="2" topLeftCell="A3" activePane="bottomLeft" state="frozen"/>
      <selection activeCell="I18" sqref="I18"/>
      <selection pane="bottomLeft" activeCell="A3" sqref="A3"/>
    </sheetView>
  </sheetViews>
  <sheetFormatPr baseColWidth="10" defaultColWidth="11.42578125" defaultRowHeight="12.75" x14ac:dyDescent="0.2"/>
  <cols>
    <col min="1" max="2" width="11.42578125" customWidth="1"/>
    <col min="3" max="3" width="17.140625" customWidth="1"/>
    <col min="4" max="9" width="11.42578125" customWidth="1"/>
  </cols>
  <sheetData>
    <row r="1" spans="1:25" s="7" customFormat="1" ht="12.75" customHeight="1" x14ac:dyDescent="0.2">
      <c r="A1" s="264" t="s">
        <v>123</v>
      </c>
      <c r="B1" s="265"/>
      <c r="C1" s="265"/>
      <c r="D1" s="265"/>
      <c r="E1" s="265"/>
      <c r="F1" s="26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1:25" ht="22.5" customHeight="1" x14ac:dyDescent="0.2">
      <c r="A2" s="267"/>
      <c r="B2" s="268"/>
      <c r="C2" s="268"/>
      <c r="D2" s="268"/>
      <c r="E2" s="268"/>
      <c r="F2" s="269"/>
    </row>
    <row r="3" spans="1:25" ht="15.75" x14ac:dyDescent="0.2">
      <c r="A3" s="8"/>
    </row>
    <row r="4" spans="1:25" x14ac:dyDescent="0.2">
      <c r="A4" s="92" t="s">
        <v>124</v>
      </c>
      <c r="B4" s="76" t="s">
        <v>125</v>
      </c>
      <c r="C4" s="93" t="s">
        <v>126</v>
      </c>
    </row>
    <row r="5" spans="1:25" x14ac:dyDescent="0.2">
      <c r="A5" s="1" t="s">
        <v>127</v>
      </c>
      <c r="C5" s="4"/>
    </row>
    <row r="6" spans="1:25" x14ac:dyDescent="0.2">
      <c r="A6" s="1" t="s">
        <v>128</v>
      </c>
      <c r="C6" s="4"/>
    </row>
    <row r="7" spans="1:25" x14ac:dyDescent="0.2">
      <c r="A7" s="1" t="s">
        <v>129</v>
      </c>
      <c r="C7" s="4"/>
    </row>
    <row r="8" spans="1:25" x14ac:dyDescent="0.2">
      <c r="A8" s="1" t="s">
        <v>130</v>
      </c>
      <c r="C8" s="4"/>
    </row>
    <row r="9" spans="1:25" x14ac:dyDescent="0.2">
      <c r="A9" s="1" t="s">
        <v>131</v>
      </c>
      <c r="C9" s="4"/>
    </row>
    <row r="10" spans="1:25" x14ac:dyDescent="0.2">
      <c r="A10" s="1" t="s">
        <v>132</v>
      </c>
      <c r="C10" s="4"/>
    </row>
    <row r="11" spans="1:25" x14ac:dyDescent="0.2">
      <c r="A11" s="1" t="s">
        <v>133</v>
      </c>
      <c r="C11" s="4"/>
    </row>
    <row r="12" spans="1:25" x14ac:dyDescent="0.2">
      <c r="A12" s="5" t="s">
        <v>134</v>
      </c>
      <c r="B12" s="90"/>
      <c r="C12" s="6"/>
    </row>
    <row r="34" spans="8:8" x14ac:dyDescent="0.2">
      <c r="H34">
        <v>44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F2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&amp;C&amp;20&amp;A</oddHeader>
    <oddFooter>&amp;L&amp;Z
&amp;F&amp;A&amp;CSeite &amp;P von &amp;N&amp;R&amp;D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Y14"/>
  <sheetViews>
    <sheetView showGridLines="0" zoomScaleNormal="100" zoomScaleSheetLayoutView="115" zoomScalePageLayoutView="70" workbookViewId="0">
      <pane ySplit="2" topLeftCell="A3" activePane="bottomLeft" state="frozen"/>
      <selection activeCell="I18" sqref="I18"/>
      <selection pane="bottomLeft" activeCell="I18" sqref="I18"/>
    </sheetView>
  </sheetViews>
  <sheetFormatPr baseColWidth="10" defaultColWidth="11.42578125" defaultRowHeight="12.75" x14ac:dyDescent="0.2"/>
  <cols>
    <col min="1" max="1" width="10.140625" bestFit="1" customWidth="1"/>
    <col min="2" max="2" width="10.42578125" bestFit="1" customWidth="1"/>
    <col min="3" max="3" width="19.42578125" bestFit="1" customWidth="1"/>
    <col min="4" max="9" width="11.42578125" customWidth="1"/>
  </cols>
  <sheetData>
    <row r="1" spans="1:25" s="7" customFormat="1" x14ac:dyDescent="0.2">
      <c r="A1" s="264" t="s">
        <v>123</v>
      </c>
      <c r="B1" s="265"/>
      <c r="C1" s="265"/>
      <c r="D1" s="265"/>
      <c r="E1" s="265"/>
      <c r="F1" s="26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1:25" ht="27" customHeight="1" x14ac:dyDescent="0.2">
      <c r="A2" s="267"/>
      <c r="B2" s="268"/>
      <c r="C2" s="268"/>
      <c r="D2" s="268"/>
      <c r="E2" s="268"/>
      <c r="F2" s="269"/>
    </row>
    <row r="3" spans="1:25" ht="15.75" x14ac:dyDescent="0.2">
      <c r="A3" s="8"/>
    </row>
    <row r="4" spans="1:25" x14ac:dyDescent="0.2">
      <c r="A4" s="94" t="s">
        <v>124</v>
      </c>
      <c r="B4" s="95" t="s">
        <v>125</v>
      </c>
      <c r="C4" s="96" t="s">
        <v>126</v>
      </c>
    </row>
    <row r="5" spans="1:25" x14ac:dyDescent="0.2">
      <c r="A5" s="1" t="s">
        <v>127</v>
      </c>
      <c r="B5" t="s">
        <v>135</v>
      </c>
      <c r="C5" s="4" t="str">
        <f t="shared" ref="C5:C12" si="0">Name&amp;", "&amp;Vorname</f>
        <v>Weinhardt, Artur</v>
      </c>
    </row>
    <row r="6" spans="1:25" x14ac:dyDescent="0.2">
      <c r="A6" s="1" t="s">
        <v>128</v>
      </c>
      <c r="B6" t="s">
        <v>136</v>
      </c>
      <c r="C6" s="4" t="str">
        <f t="shared" si="0"/>
        <v>Sirotek, Carmen</v>
      </c>
    </row>
    <row r="7" spans="1:25" x14ac:dyDescent="0.2">
      <c r="A7" s="1" t="s">
        <v>129</v>
      </c>
      <c r="B7" t="s">
        <v>137</v>
      </c>
      <c r="C7" s="4" t="str">
        <f t="shared" si="0"/>
        <v>Krause, Christine</v>
      </c>
    </row>
    <row r="8" spans="1:25" x14ac:dyDescent="0.2">
      <c r="A8" s="1" t="s">
        <v>130</v>
      </c>
      <c r="B8" t="s">
        <v>138</v>
      </c>
      <c r="C8" s="4" t="str">
        <f t="shared" si="0"/>
        <v>Hörz, Edeltraud</v>
      </c>
    </row>
    <row r="9" spans="1:25" x14ac:dyDescent="0.2">
      <c r="A9" s="1" t="s">
        <v>131</v>
      </c>
      <c r="B9" t="s">
        <v>52</v>
      </c>
      <c r="C9" s="4" t="str">
        <f t="shared" si="0"/>
        <v>Müller, Erwin</v>
      </c>
    </row>
    <row r="10" spans="1:25" x14ac:dyDescent="0.2">
      <c r="A10" s="1" t="s">
        <v>132</v>
      </c>
      <c r="B10" t="s">
        <v>139</v>
      </c>
      <c r="C10" s="4" t="str">
        <f t="shared" si="0"/>
        <v>Mei, Phuong-An</v>
      </c>
    </row>
    <row r="11" spans="1:25" x14ac:dyDescent="0.2">
      <c r="A11" s="1" t="s">
        <v>133</v>
      </c>
      <c r="B11" t="s">
        <v>52</v>
      </c>
      <c r="C11" s="4" t="str">
        <f t="shared" si="0"/>
        <v>Müller, Walter</v>
      </c>
    </row>
    <row r="12" spans="1:25" x14ac:dyDescent="0.2">
      <c r="A12" s="5" t="s">
        <v>134</v>
      </c>
      <c r="B12" s="90" t="s">
        <v>140</v>
      </c>
      <c r="C12" s="6" t="str">
        <f t="shared" si="0"/>
        <v>Wagnhuber, Wolfgang</v>
      </c>
    </row>
    <row r="14" spans="1:25" x14ac:dyDescent="0.2">
      <c r="A14" t="s">
        <v>141</v>
      </c>
      <c r="C14" s="85"/>
    </row>
  </sheetData>
  <sheetProtection formatCells="0" formatColumns="0" formatRows="0" insertColumns="0" insertRows="0" insertHyperlinks="0" deleteColumns="0" deleteRows="0" sort="0" autoFilter="0" pivotTables="0"/>
  <mergeCells count="1">
    <mergeCell ref="A1:F2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&amp;C&amp;20&amp;A</oddHeader>
    <oddFooter>&amp;L&amp;Z
&amp;F&amp;A&amp;CSeite &amp;P von &amp;N&amp;R&amp;D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7"/>
  <sheetViews>
    <sheetView zoomScaleNormal="100" zoomScaleSheetLayoutView="115" zoomScalePageLayoutView="70" workbookViewId="0">
      <pane ySplit="2" topLeftCell="A3" activePane="bottomLeft" state="frozen"/>
      <selection activeCell="I18" sqref="I18"/>
      <selection pane="bottomLeft" activeCell="I18" sqref="I18"/>
    </sheetView>
  </sheetViews>
  <sheetFormatPr baseColWidth="10" defaultColWidth="11.42578125" defaultRowHeight="12.75" x14ac:dyDescent="0.2"/>
  <cols>
    <col min="1" max="1" width="20" style="45" customWidth="1"/>
    <col min="2" max="2" width="38.140625" style="45" customWidth="1"/>
    <col min="3" max="3" width="1.7109375" style="48" customWidth="1"/>
    <col min="4" max="4" width="65.140625" style="48" customWidth="1"/>
    <col min="5" max="5" width="1.7109375" style="45" customWidth="1"/>
    <col min="6" max="11" width="11.42578125" style="49"/>
  </cols>
  <sheetData>
    <row r="1" spans="1:11" ht="15.75" x14ac:dyDescent="0.2">
      <c r="A1" s="270" t="s">
        <v>142</v>
      </c>
      <c r="B1" s="270"/>
      <c r="C1" s="271" t="s">
        <v>143</v>
      </c>
      <c r="D1" s="272"/>
      <c r="E1" s="271" t="s">
        <v>144</v>
      </c>
      <c r="F1" s="273"/>
      <c r="G1" s="273"/>
      <c r="H1" s="273"/>
      <c r="I1" s="273"/>
      <c r="J1" s="273"/>
      <c r="K1" s="273"/>
    </row>
    <row r="2" spans="1:11" x14ac:dyDescent="0.2">
      <c r="C2" s="46"/>
      <c r="D2" s="47"/>
      <c r="E2" s="274"/>
      <c r="F2" s="275"/>
      <c r="G2" s="275"/>
      <c r="H2" s="275"/>
      <c r="I2" s="275"/>
      <c r="J2" s="275"/>
      <c r="K2" s="275"/>
    </row>
    <row r="4" spans="1:11" ht="15" x14ac:dyDescent="0.2">
      <c r="A4" s="276" t="s">
        <v>145</v>
      </c>
      <c r="B4" s="276"/>
    </row>
    <row r="7" spans="1:11" x14ac:dyDescent="0.2">
      <c r="A7" s="50"/>
    </row>
  </sheetData>
  <sheetProtection formatCells="0" formatColumns="0" formatRows="0" insertColumns="0" insertRows="0" insertHyperlinks="0" deleteColumns="0" deleteRows="0" sort="0" autoFilter="0" pivotTables="0"/>
  <mergeCells count="4">
    <mergeCell ref="A1:B1"/>
    <mergeCell ref="C1:D1"/>
    <mergeCell ref="E1:K2"/>
    <mergeCell ref="A4:B4"/>
  </mergeCells>
  <pageMargins left="0.23622047244094491" right="0.23622047244094491" top="0.74803149606299213" bottom="0.74803149606299213" header="0.31496062992125984" footer="0.31496062992125984"/>
  <pageSetup paperSize="9" scale="74" fitToHeight="0" orientation="landscape" r:id="rId1"/>
  <headerFooter>
    <oddHeader>&amp;C&amp;20&amp;A</oddHeader>
    <oddFooter>&amp;L&amp;Z
&amp;F&amp;A&amp;CSeite &amp;P von &amp;N&amp;R&amp;D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46900-52EA-46C0-98DC-9F8004BD358F}">
  <sheetPr>
    <pageSetUpPr fitToPage="1"/>
  </sheetPr>
  <dimension ref="A1:M72"/>
  <sheetViews>
    <sheetView showGridLines="0" zoomScaleNormal="100" zoomScaleSheetLayoutView="115" zoomScalePageLayoutView="70" workbookViewId="0">
      <pane ySplit="2" topLeftCell="A3" activePane="bottomLeft" state="frozen"/>
      <selection activeCell="A3" sqref="A3"/>
      <selection pane="bottomLeft" activeCell="A3" sqref="A3"/>
    </sheetView>
  </sheetViews>
  <sheetFormatPr baseColWidth="10" defaultColWidth="11.42578125" defaultRowHeight="12.75" x14ac:dyDescent="0.2"/>
  <cols>
    <col min="1" max="1" width="6.85546875" bestFit="1" customWidth="1"/>
    <col min="2" max="2" width="11.42578125" customWidth="1"/>
    <col min="3" max="3" width="9.5703125" customWidth="1"/>
    <col min="4" max="4" width="11.42578125" customWidth="1"/>
    <col min="8" max="8" width="6.85546875" bestFit="1" customWidth="1"/>
    <col min="9" max="9" width="14.7109375" bestFit="1" customWidth="1"/>
    <col min="10" max="10" width="7.28515625" bestFit="1" customWidth="1"/>
    <col min="11" max="11" width="4.7109375" bestFit="1" customWidth="1"/>
    <col min="12" max="12" width="10" bestFit="1" customWidth="1"/>
    <col min="13" max="13" width="8.140625" bestFit="1" customWidth="1"/>
  </cols>
  <sheetData>
    <row r="1" spans="1:13" x14ac:dyDescent="0.2">
      <c r="A1" s="206" t="s">
        <v>17</v>
      </c>
      <c r="B1" s="207"/>
      <c r="C1" s="207"/>
      <c r="D1" s="207"/>
      <c r="E1" s="207"/>
      <c r="F1" s="208"/>
      <c r="H1" s="212" t="s">
        <v>1</v>
      </c>
      <c r="I1" s="213"/>
      <c r="J1" s="213"/>
      <c r="K1" s="213"/>
      <c r="L1" s="213"/>
      <c r="M1" s="214"/>
    </row>
    <row r="2" spans="1:13" x14ac:dyDescent="0.2">
      <c r="A2" s="209"/>
      <c r="B2" s="210"/>
      <c r="C2" s="210"/>
      <c r="D2" s="210"/>
      <c r="E2" s="210"/>
      <c r="F2" s="211"/>
      <c r="H2" s="215"/>
      <c r="I2" s="216"/>
      <c r="J2" s="216"/>
      <c r="K2" s="216"/>
      <c r="L2" s="216"/>
      <c r="M2" s="217"/>
    </row>
    <row r="4" spans="1:13" x14ac:dyDescent="0.2">
      <c r="I4" s="176" t="s">
        <v>149</v>
      </c>
      <c r="J4" s="27">
        <v>800</v>
      </c>
    </row>
    <row r="5" spans="1:13" x14ac:dyDescent="0.2">
      <c r="I5" s="1" t="s">
        <v>147</v>
      </c>
      <c r="J5" s="177">
        <v>0.15</v>
      </c>
    </row>
    <row r="6" spans="1:13" x14ac:dyDescent="0.2">
      <c r="I6" s="5" t="s">
        <v>156</v>
      </c>
      <c r="J6" s="30">
        <f>J4*J5</f>
        <v>120</v>
      </c>
    </row>
    <row r="8" spans="1:13" x14ac:dyDescent="0.2">
      <c r="I8" s="176" t="s">
        <v>150</v>
      </c>
      <c r="J8" s="27">
        <v>25</v>
      </c>
    </row>
    <row r="9" spans="1:13" x14ac:dyDescent="0.2">
      <c r="I9" s="1" t="s">
        <v>146</v>
      </c>
      <c r="J9" s="177">
        <v>0.48</v>
      </c>
    </row>
    <row r="10" spans="1:13" x14ac:dyDescent="0.2">
      <c r="I10" s="5" t="s">
        <v>148</v>
      </c>
      <c r="J10" s="30">
        <f>+J8*J9</f>
        <v>12</v>
      </c>
    </row>
    <row r="12" spans="1:13" x14ac:dyDescent="0.2">
      <c r="I12" s="176" t="s">
        <v>149</v>
      </c>
      <c r="J12" s="27">
        <v>1500</v>
      </c>
    </row>
    <row r="13" spans="1:13" x14ac:dyDescent="0.2">
      <c r="I13" s="1" t="s">
        <v>18</v>
      </c>
      <c r="J13" s="13">
        <v>300</v>
      </c>
    </row>
    <row r="14" spans="1:13" x14ac:dyDescent="0.2">
      <c r="I14" s="5" t="s">
        <v>147</v>
      </c>
      <c r="J14" s="178">
        <f>J13/J12</f>
        <v>0.2</v>
      </c>
    </row>
    <row r="16" spans="1:13" x14ac:dyDescent="0.2">
      <c r="I16" s="176" t="s">
        <v>151</v>
      </c>
      <c r="J16" s="27">
        <v>88</v>
      </c>
    </row>
    <row r="17" spans="1:11" x14ac:dyDescent="0.2">
      <c r="I17" s="1" t="s">
        <v>152</v>
      </c>
      <c r="J17" s="13">
        <v>7</v>
      </c>
    </row>
    <row r="18" spans="1:11" x14ac:dyDescent="0.2">
      <c r="I18" s="5" t="s">
        <v>146</v>
      </c>
      <c r="J18" s="178">
        <f>J17/J16</f>
        <v>7.9545454545454544E-2</v>
      </c>
    </row>
    <row r="20" spans="1:11" x14ac:dyDescent="0.2">
      <c r="I20" s="176" t="s">
        <v>157</v>
      </c>
      <c r="J20" s="27">
        <v>3</v>
      </c>
    </row>
    <row r="21" spans="1:11" x14ac:dyDescent="0.2">
      <c r="I21" s="1" t="s">
        <v>158</v>
      </c>
      <c r="J21" s="179">
        <v>0.375</v>
      </c>
    </row>
    <row r="22" spans="1:11" x14ac:dyDescent="0.2">
      <c r="I22" s="5" t="s">
        <v>159</v>
      </c>
      <c r="J22" s="30">
        <f>+J20/J21</f>
        <v>8</v>
      </c>
    </row>
    <row r="24" spans="1:11" x14ac:dyDescent="0.2">
      <c r="I24" s="176" t="s">
        <v>153</v>
      </c>
      <c r="J24" s="27">
        <v>80</v>
      </c>
    </row>
    <row r="25" spans="1:11" x14ac:dyDescent="0.2">
      <c r="I25" s="1" t="s">
        <v>154</v>
      </c>
      <c r="J25" s="177">
        <v>0.15</v>
      </c>
      <c r="K25" s="180">
        <f>100%-J25</f>
        <v>0.85</v>
      </c>
    </row>
    <row r="26" spans="1:11" x14ac:dyDescent="0.2">
      <c r="I26" s="5" t="s">
        <v>155</v>
      </c>
      <c r="J26" s="30">
        <f>+J24/K25</f>
        <v>94.117647058823536</v>
      </c>
    </row>
    <row r="29" spans="1:11" x14ac:dyDescent="0.2">
      <c r="A29" s="201" t="s">
        <v>2</v>
      </c>
      <c r="B29" s="201"/>
      <c r="C29" s="201"/>
      <c r="D29" s="201"/>
      <c r="E29" s="201"/>
      <c r="F29" s="201"/>
    </row>
    <row r="30" spans="1:11" x14ac:dyDescent="0.2">
      <c r="A30" s="106"/>
      <c r="B30" s="106"/>
      <c r="C30" s="106"/>
      <c r="D30" s="106"/>
    </row>
    <row r="31" spans="1:11" ht="25.5" x14ac:dyDescent="0.2">
      <c r="A31" s="107" t="s">
        <v>3</v>
      </c>
      <c r="B31" s="76" t="s">
        <v>4</v>
      </c>
      <c r="C31" s="76" t="s">
        <v>18</v>
      </c>
      <c r="D31" s="108" t="s">
        <v>6</v>
      </c>
      <c r="E31" s="109" t="s">
        <v>7</v>
      </c>
      <c r="F31" s="110" t="s">
        <v>19</v>
      </c>
    </row>
    <row r="32" spans="1:11" x14ac:dyDescent="0.2">
      <c r="A32" s="111">
        <v>1</v>
      </c>
      <c r="B32" s="112">
        <v>100</v>
      </c>
      <c r="C32" s="129">
        <v>0.1</v>
      </c>
      <c r="D32" s="116">
        <f t="shared" ref="D32:D33" si="0">+B32*C32</f>
        <v>10</v>
      </c>
      <c r="E32" s="117">
        <f t="shared" ref="E32:E33" si="1">+B32-D32</f>
        <v>90</v>
      </c>
      <c r="F32" s="118">
        <f t="shared" ref="F32:F33" si="2">+B32*(1-C32)</f>
        <v>90</v>
      </c>
    </row>
    <row r="33" spans="1:6" x14ac:dyDescent="0.2">
      <c r="A33" s="114">
        <v>2</v>
      </c>
      <c r="B33" s="115">
        <v>60</v>
      </c>
      <c r="C33" s="130">
        <v>0.2</v>
      </c>
      <c r="D33" s="116">
        <f t="shared" si="0"/>
        <v>12</v>
      </c>
      <c r="E33" s="117">
        <f t="shared" si="1"/>
        <v>48</v>
      </c>
      <c r="F33" s="118">
        <f t="shared" si="2"/>
        <v>48</v>
      </c>
    </row>
    <row r="34" spans="1:6" x14ac:dyDescent="0.2">
      <c r="A34" s="114">
        <v>3</v>
      </c>
      <c r="B34" s="115">
        <v>80</v>
      </c>
      <c r="C34" s="130">
        <v>0.15</v>
      </c>
      <c r="D34" s="116">
        <f>+B34*C34</f>
        <v>12</v>
      </c>
      <c r="E34" s="117">
        <f>+B34-D34</f>
        <v>68</v>
      </c>
      <c r="F34" s="118">
        <f>+B34*(1-C34)</f>
        <v>68</v>
      </c>
    </row>
    <row r="35" spans="1:6" x14ac:dyDescent="0.2">
      <c r="A35" s="114">
        <v>4</v>
      </c>
      <c r="B35" s="115">
        <v>50</v>
      </c>
      <c r="C35" s="131">
        <v>0.2</v>
      </c>
      <c r="D35" s="116">
        <f t="shared" ref="D35:D36" si="3">+B35*C35</f>
        <v>10</v>
      </c>
      <c r="E35" s="117">
        <f t="shared" ref="E35:E36" si="4">+B35-D35</f>
        <v>40</v>
      </c>
      <c r="F35" s="118">
        <f t="shared" ref="F35:F36" si="5">+B35*(1-C35)</f>
        <v>40</v>
      </c>
    </row>
    <row r="36" spans="1:6" x14ac:dyDescent="0.2">
      <c r="A36" s="119">
        <v>5</v>
      </c>
      <c r="B36" s="120">
        <v>70</v>
      </c>
      <c r="C36" s="132">
        <v>0.6</v>
      </c>
      <c r="D36" s="121">
        <f t="shared" si="3"/>
        <v>42</v>
      </c>
      <c r="E36" s="122">
        <f t="shared" si="4"/>
        <v>28</v>
      </c>
      <c r="F36" s="123">
        <f t="shared" si="5"/>
        <v>28</v>
      </c>
    </row>
    <row r="38" spans="1:6" x14ac:dyDescent="0.2">
      <c r="B38" s="200" t="s">
        <v>20</v>
      </c>
      <c r="C38" s="200"/>
      <c r="D38" s="200" t="s">
        <v>21</v>
      </c>
      <c r="E38" s="200"/>
      <c r="F38" s="200"/>
    </row>
    <row r="39" spans="1:6" x14ac:dyDescent="0.2">
      <c r="B39" s="200" t="s">
        <v>22</v>
      </c>
      <c r="C39" s="200"/>
      <c r="D39" s="200" t="s">
        <v>23</v>
      </c>
      <c r="E39" s="200"/>
      <c r="F39" s="200"/>
    </row>
    <row r="42" spans="1:6" x14ac:dyDescent="0.2">
      <c r="A42" s="205" t="s">
        <v>9</v>
      </c>
      <c r="B42" s="205"/>
      <c r="C42" s="205"/>
      <c r="D42" s="205"/>
      <c r="E42" s="205"/>
      <c r="F42" s="205"/>
    </row>
    <row r="43" spans="1:6" x14ac:dyDescent="0.2">
      <c r="A43" s="124"/>
      <c r="B43" s="124"/>
      <c r="C43" s="125"/>
      <c r="D43" s="125"/>
    </row>
    <row r="44" spans="1:6" ht="25.5" x14ac:dyDescent="0.2">
      <c r="A44" s="107" t="s">
        <v>3</v>
      </c>
      <c r="B44" s="126" t="s">
        <v>7</v>
      </c>
      <c r="C44" s="76" t="s">
        <v>18</v>
      </c>
      <c r="D44" s="108" t="s">
        <v>10</v>
      </c>
      <c r="E44" s="76" t="s">
        <v>4</v>
      </c>
      <c r="F44" s="110" t="s">
        <v>19</v>
      </c>
    </row>
    <row r="45" spans="1:6" x14ac:dyDescent="0.2">
      <c r="A45" s="111">
        <v>1</v>
      </c>
      <c r="B45" s="127">
        <v>90</v>
      </c>
      <c r="C45" s="130">
        <v>0.1</v>
      </c>
      <c r="D45" s="130">
        <f>1-C45</f>
        <v>0.9</v>
      </c>
      <c r="E45" s="115">
        <f>+B45/D45</f>
        <v>100</v>
      </c>
      <c r="F45" s="113">
        <f>B45/(1-C45)</f>
        <v>100</v>
      </c>
    </row>
    <row r="46" spans="1:6" x14ac:dyDescent="0.2">
      <c r="A46" s="114">
        <v>2</v>
      </c>
      <c r="B46" s="127">
        <v>48</v>
      </c>
      <c r="C46" s="130">
        <v>0.2</v>
      </c>
      <c r="D46" s="130">
        <f t="shared" ref="D46:D49" si="6">1-C46</f>
        <v>0.8</v>
      </c>
      <c r="E46" s="115">
        <f t="shared" ref="E46:E49" si="7">+B46/D46</f>
        <v>60</v>
      </c>
      <c r="F46" s="118">
        <f t="shared" ref="F46:F49" si="8">B46/(1-C46)</f>
        <v>60</v>
      </c>
    </row>
    <row r="47" spans="1:6" x14ac:dyDescent="0.2">
      <c r="A47" s="114">
        <v>3</v>
      </c>
      <c r="B47" s="127">
        <v>68</v>
      </c>
      <c r="C47" s="130">
        <v>0.15</v>
      </c>
      <c r="D47" s="130">
        <f t="shared" si="6"/>
        <v>0.85</v>
      </c>
      <c r="E47" s="115">
        <f t="shared" si="7"/>
        <v>80</v>
      </c>
      <c r="F47" s="118">
        <f t="shared" si="8"/>
        <v>80</v>
      </c>
    </row>
    <row r="48" spans="1:6" x14ac:dyDescent="0.2">
      <c r="A48" s="114">
        <v>4</v>
      </c>
      <c r="B48" s="127">
        <v>40</v>
      </c>
      <c r="C48" s="131">
        <v>0.2</v>
      </c>
      <c r="D48" s="131">
        <f t="shared" si="6"/>
        <v>0.8</v>
      </c>
      <c r="E48" s="115">
        <f t="shared" si="7"/>
        <v>50</v>
      </c>
      <c r="F48" s="118">
        <f t="shared" si="8"/>
        <v>50</v>
      </c>
    </row>
    <row r="49" spans="1:6" x14ac:dyDescent="0.2">
      <c r="A49" s="119">
        <v>5</v>
      </c>
      <c r="B49" s="128">
        <v>28</v>
      </c>
      <c r="C49" s="132">
        <v>0.6</v>
      </c>
      <c r="D49" s="132">
        <f t="shared" si="6"/>
        <v>0.4</v>
      </c>
      <c r="E49" s="120">
        <f t="shared" si="7"/>
        <v>70</v>
      </c>
      <c r="F49" s="123">
        <f t="shared" si="8"/>
        <v>70</v>
      </c>
    </row>
    <row r="51" spans="1:6" x14ac:dyDescent="0.2">
      <c r="B51" s="200" t="s">
        <v>24</v>
      </c>
      <c r="C51" s="200"/>
      <c r="D51" s="200" t="s">
        <v>25</v>
      </c>
      <c r="E51" s="200"/>
    </row>
    <row r="53" spans="1:6" x14ac:dyDescent="0.2">
      <c r="B53" s="202" t="s">
        <v>26</v>
      </c>
      <c r="C53" s="202"/>
      <c r="D53" s="203" t="s">
        <v>27</v>
      </c>
      <c r="E53" s="203"/>
    </row>
    <row r="54" spans="1:6" x14ac:dyDescent="0.2">
      <c r="B54" s="202"/>
      <c r="C54" s="202"/>
      <c r="D54" s="204" t="s">
        <v>25</v>
      </c>
      <c r="E54" s="204"/>
    </row>
    <row r="57" spans="1:6" x14ac:dyDescent="0.2">
      <c r="A57" s="201" t="s">
        <v>11</v>
      </c>
      <c r="B57" s="201"/>
      <c r="C57" s="201"/>
      <c r="D57" s="201"/>
      <c r="E57" s="201"/>
      <c r="F57" s="201"/>
    </row>
    <row r="58" spans="1:6" x14ac:dyDescent="0.2">
      <c r="A58" s="106"/>
      <c r="B58" s="106"/>
      <c r="C58" s="106"/>
      <c r="D58" s="106"/>
    </row>
    <row r="59" spans="1:6" ht="25.5" x14ac:dyDescent="0.2">
      <c r="A59" s="107" t="s">
        <v>3</v>
      </c>
      <c r="B59" s="108" t="s">
        <v>12</v>
      </c>
      <c r="C59" s="108" t="s">
        <v>28</v>
      </c>
      <c r="D59" s="108" t="s">
        <v>14</v>
      </c>
      <c r="E59" s="108" t="s">
        <v>15</v>
      </c>
      <c r="F59" s="110" t="s">
        <v>16</v>
      </c>
    </row>
    <row r="60" spans="1:6" x14ac:dyDescent="0.2">
      <c r="A60" s="111">
        <v>1</v>
      </c>
      <c r="B60" s="115">
        <v>119</v>
      </c>
      <c r="C60" s="130">
        <v>0.19</v>
      </c>
      <c r="D60" s="115">
        <f>B60/(1+C60)</f>
        <v>100</v>
      </c>
      <c r="E60" s="115">
        <f>B60/(1+C60)*C60</f>
        <v>19</v>
      </c>
      <c r="F60" s="113">
        <f>+D60+E60-B60</f>
        <v>0</v>
      </c>
    </row>
    <row r="61" spans="1:6" x14ac:dyDescent="0.2">
      <c r="A61" s="114">
        <v>2</v>
      </c>
      <c r="B61" s="115">
        <v>71.399999999999991</v>
      </c>
      <c r="C61" s="130">
        <v>0.19</v>
      </c>
      <c r="D61" s="115">
        <f t="shared" ref="D61:D64" si="9">B61/(1+C61)</f>
        <v>59.999999999999993</v>
      </c>
      <c r="E61" s="115">
        <f t="shared" ref="E61:E64" si="10">B61/(1+C61)*C61</f>
        <v>11.399999999999999</v>
      </c>
      <c r="F61" s="118">
        <f t="shared" ref="F61:F64" si="11">+D61+E61-B61</f>
        <v>0</v>
      </c>
    </row>
    <row r="62" spans="1:6" x14ac:dyDescent="0.2">
      <c r="A62" s="114">
        <v>3</v>
      </c>
      <c r="B62" s="115">
        <v>85.600000000000009</v>
      </c>
      <c r="C62" s="130">
        <v>7.0000000000000007E-2</v>
      </c>
      <c r="D62" s="115">
        <f t="shared" si="9"/>
        <v>80</v>
      </c>
      <c r="E62" s="115">
        <f t="shared" si="10"/>
        <v>5.6000000000000005</v>
      </c>
      <c r="F62" s="118">
        <f t="shared" si="11"/>
        <v>0</v>
      </c>
    </row>
    <row r="63" spans="1:6" x14ac:dyDescent="0.2">
      <c r="A63" s="114">
        <v>4</v>
      </c>
      <c r="B63" s="115">
        <v>53.5</v>
      </c>
      <c r="C63" s="130">
        <v>7.0000000000000007E-2</v>
      </c>
      <c r="D63" s="115">
        <f t="shared" si="9"/>
        <v>50</v>
      </c>
      <c r="E63" s="115">
        <f t="shared" si="10"/>
        <v>3.5000000000000004</v>
      </c>
      <c r="F63" s="118">
        <f t="shared" si="11"/>
        <v>0</v>
      </c>
    </row>
    <row r="64" spans="1:6" x14ac:dyDescent="0.2">
      <c r="A64" s="119">
        <v>5</v>
      </c>
      <c r="B64" s="120">
        <v>83.3</v>
      </c>
      <c r="C64" s="133">
        <v>0.19</v>
      </c>
      <c r="D64" s="120">
        <f t="shared" si="9"/>
        <v>70</v>
      </c>
      <c r="E64" s="120">
        <f t="shared" si="10"/>
        <v>13.3</v>
      </c>
      <c r="F64" s="123">
        <f t="shared" si="11"/>
        <v>0</v>
      </c>
    </row>
    <row r="66" spans="2:6" x14ac:dyDescent="0.2">
      <c r="B66" s="202" t="s">
        <v>29</v>
      </c>
      <c r="C66" s="202"/>
      <c r="D66" s="203" t="s">
        <v>30</v>
      </c>
      <c r="E66" s="203"/>
      <c r="F66" s="202" t="s">
        <v>31</v>
      </c>
    </row>
    <row r="67" spans="2:6" x14ac:dyDescent="0.2">
      <c r="B67" s="202"/>
      <c r="C67" s="202"/>
      <c r="D67" s="204" t="s">
        <v>32</v>
      </c>
      <c r="E67" s="204"/>
      <c r="F67" s="202"/>
    </row>
    <row r="69" spans="2:6" x14ac:dyDescent="0.2">
      <c r="B69" s="202" t="s">
        <v>33</v>
      </c>
      <c r="C69" s="202"/>
      <c r="D69" s="203" t="s">
        <v>30</v>
      </c>
      <c r="E69" s="203"/>
      <c r="F69" s="202" t="s">
        <v>34</v>
      </c>
    </row>
    <row r="70" spans="2:6" x14ac:dyDescent="0.2">
      <c r="B70" s="202"/>
      <c r="C70" s="202"/>
      <c r="D70" s="204" t="s">
        <v>32</v>
      </c>
      <c r="E70" s="204"/>
      <c r="F70" s="202"/>
    </row>
    <row r="72" spans="2:6" x14ac:dyDescent="0.2">
      <c r="B72" s="200" t="s">
        <v>35</v>
      </c>
      <c r="C72" s="200"/>
      <c r="D72" s="200"/>
    </row>
  </sheetData>
  <sheetProtection formatCells="0" formatColumns="0" formatRows="0" insertColumns="0" insertRows="0" insertHyperlinks="0" deleteColumns="0" deleteRows="0" sort="0" autoFilter="0" pivotTables="0"/>
  <mergeCells count="23">
    <mergeCell ref="B39:C39"/>
    <mergeCell ref="D39:F39"/>
    <mergeCell ref="A1:F2"/>
    <mergeCell ref="H1:M2"/>
    <mergeCell ref="A29:F29"/>
    <mergeCell ref="B38:C38"/>
    <mergeCell ref="D38:F38"/>
    <mergeCell ref="A42:F42"/>
    <mergeCell ref="B51:C51"/>
    <mergeCell ref="D51:E51"/>
    <mergeCell ref="B53:C54"/>
    <mergeCell ref="D53:E53"/>
    <mergeCell ref="D54:E54"/>
    <mergeCell ref="B72:D72"/>
    <mergeCell ref="A57:F57"/>
    <mergeCell ref="B66:C67"/>
    <mergeCell ref="D66:E66"/>
    <mergeCell ref="F66:F67"/>
    <mergeCell ref="D67:E67"/>
    <mergeCell ref="B69:C70"/>
    <mergeCell ref="D69:E69"/>
    <mergeCell ref="F69:F70"/>
    <mergeCell ref="D70:E70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&amp;C&amp;20&amp;A</oddHeader>
    <oddFooter>&amp;L&amp;Z
&amp;F&amp;A&amp;CSeite &amp;P von &amp;N&amp;R&amp;D</oddFooter>
  </headerFooter>
  <rowBreaks count="1" manualBreakCount="1">
    <brk id="5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6"/>
  <sheetViews>
    <sheetView zoomScaleNormal="100" zoomScaleSheetLayoutView="115" zoomScalePageLayoutView="70" workbookViewId="0">
      <pane ySplit="2" topLeftCell="A3" activePane="bottomLeft" state="frozen"/>
      <selection activeCell="I18" sqref="I18"/>
      <selection pane="bottomLeft" activeCell="A3" sqref="A3"/>
    </sheetView>
  </sheetViews>
  <sheetFormatPr baseColWidth="10" defaultColWidth="11.42578125" defaultRowHeight="12.75" x14ac:dyDescent="0.2"/>
  <cols>
    <col min="1" max="1" width="13.85546875" bestFit="1" customWidth="1"/>
    <col min="2" max="13" width="10.140625" customWidth="1"/>
  </cols>
  <sheetData>
    <row r="1" spans="1:13" ht="15.75" customHeight="1" x14ac:dyDescent="0.2">
      <c r="A1" s="212" t="s">
        <v>36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4"/>
    </row>
    <row r="2" spans="1:13" x14ac:dyDescent="0.2">
      <c r="A2" s="215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7"/>
    </row>
    <row r="4" spans="1:13" x14ac:dyDescent="0.2">
      <c r="A4" s="81" t="s">
        <v>37</v>
      </c>
      <c r="B4" s="57" t="s">
        <v>38</v>
      </c>
      <c r="C4" s="57" t="s">
        <v>39</v>
      </c>
      <c r="D4" s="57" t="s">
        <v>40</v>
      </c>
      <c r="E4" s="57" t="s">
        <v>41</v>
      </c>
      <c r="F4" s="57" t="s">
        <v>42</v>
      </c>
      <c r="G4" s="57" t="s">
        <v>43</v>
      </c>
      <c r="H4" s="57" t="s">
        <v>44</v>
      </c>
      <c r="I4" s="57" t="s">
        <v>45</v>
      </c>
      <c r="J4" s="57" t="s">
        <v>46</v>
      </c>
      <c r="K4" s="57" t="s">
        <v>47</v>
      </c>
      <c r="L4" s="57" t="s">
        <v>48</v>
      </c>
      <c r="M4" s="56" t="s">
        <v>49</v>
      </c>
    </row>
    <row r="5" spans="1:13" x14ac:dyDescent="0.2">
      <c r="A5" s="82" t="s">
        <v>50</v>
      </c>
      <c r="B5" s="55">
        <v>728</v>
      </c>
      <c r="C5" s="55">
        <v>45</v>
      </c>
      <c r="D5" s="55">
        <v>395</v>
      </c>
      <c r="E5" s="55">
        <v>1015</v>
      </c>
      <c r="F5" s="55">
        <v>432</v>
      </c>
      <c r="G5" s="55">
        <v>889</v>
      </c>
      <c r="H5" s="55">
        <v>367</v>
      </c>
      <c r="I5" s="55">
        <v>451</v>
      </c>
      <c r="J5" s="55">
        <v>711</v>
      </c>
      <c r="K5" s="55">
        <v>802</v>
      </c>
      <c r="L5" s="55">
        <v>799</v>
      </c>
      <c r="M5" s="54">
        <v>1004</v>
      </c>
    </row>
    <row r="6" spans="1:13" x14ac:dyDescent="0.2">
      <c r="A6" s="82" t="s">
        <v>51</v>
      </c>
      <c r="B6" s="55">
        <v>426</v>
      </c>
      <c r="C6" s="55">
        <v>684</v>
      </c>
      <c r="D6" s="55">
        <v>917</v>
      </c>
      <c r="E6" s="55">
        <v>719</v>
      </c>
      <c r="F6" s="55">
        <v>439</v>
      </c>
      <c r="G6" s="55">
        <v>1023</v>
      </c>
      <c r="H6" s="55">
        <v>1230</v>
      </c>
      <c r="I6" s="55">
        <v>957</v>
      </c>
      <c r="J6" s="55">
        <v>654</v>
      </c>
      <c r="K6" s="55">
        <v>753</v>
      </c>
      <c r="L6" s="55">
        <v>159</v>
      </c>
      <c r="M6" s="54">
        <v>413</v>
      </c>
    </row>
    <row r="7" spans="1:13" x14ac:dyDescent="0.2">
      <c r="A7" s="82" t="s">
        <v>52</v>
      </c>
      <c r="B7" s="55">
        <v>227</v>
      </c>
      <c r="C7" s="55">
        <v>559</v>
      </c>
      <c r="D7" s="55">
        <v>441</v>
      </c>
      <c r="E7" s="55">
        <v>1100</v>
      </c>
      <c r="F7" s="55">
        <v>985</v>
      </c>
      <c r="G7" s="55">
        <v>652</v>
      </c>
      <c r="H7" s="55">
        <v>874</v>
      </c>
      <c r="I7" s="55">
        <v>236</v>
      </c>
      <c r="J7" s="55">
        <v>125</v>
      </c>
      <c r="K7" s="55">
        <v>458</v>
      </c>
      <c r="L7" s="55">
        <v>854</v>
      </c>
      <c r="M7" s="54">
        <v>900</v>
      </c>
    </row>
    <row r="8" spans="1:13" x14ac:dyDescent="0.2">
      <c r="A8" s="82" t="s">
        <v>53</v>
      </c>
      <c r="B8" s="55">
        <v>742</v>
      </c>
      <c r="C8" s="55">
        <v>147</v>
      </c>
      <c r="D8" s="55">
        <v>369</v>
      </c>
      <c r="E8" s="55">
        <v>258</v>
      </c>
      <c r="F8" s="55">
        <v>951</v>
      </c>
      <c r="G8" s="55">
        <v>753</v>
      </c>
      <c r="H8" s="55">
        <v>321</v>
      </c>
      <c r="I8" s="55">
        <v>654</v>
      </c>
      <c r="J8" s="55">
        <v>963</v>
      </c>
      <c r="K8" s="55">
        <v>852</v>
      </c>
      <c r="L8" s="55">
        <v>741</v>
      </c>
      <c r="M8" s="54">
        <v>1013</v>
      </c>
    </row>
    <row r="9" spans="1:13" x14ac:dyDescent="0.2">
      <c r="A9" s="82" t="s">
        <v>54</v>
      </c>
      <c r="B9" s="55">
        <v>115</v>
      </c>
      <c r="C9" s="55">
        <v>226</v>
      </c>
      <c r="D9" s="55">
        <v>335</v>
      </c>
      <c r="E9" s="55">
        <v>775</v>
      </c>
      <c r="F9" s="55">
        <v>559</v>
      </c>
      <c r="G9" s="55">
        <v>114</v>
      </c>
      <c r="H9" s="55">
        <v>1100</v>
      </c>
      <c r="I9" s="55">
        <v>996</v>
      </c>
      <c r="J9" s="55">
        <v>885</v>
      </c>
      <c r="K9" s="55">
        <v>552</v>
      </c>
      <c r="L9" s="55">
        <v>336</v>
      </c>
      <c r="M9" s="54">
        <v>448</v>
      </c>
    </row>
    <row r="10" spans="1:13" x14ac:dyDescent="0.2">
      <c r="A10" s="83" t="s">
        <v>55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</row>
    <row r="11" spans="1:13" x14ac:dyDescent="0.2">
      <c r="A11" s="83" t="s">
        <v>56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</row>
    <row r="12" spans="1:13" x14ac:dyDescent="0.2">
      <c r="A12" s="83" t="s">
        <v>57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</row>
    <row r="13" spans="1:13" x14ac:dyDescent="0.2">
      <c r="A13" s="83" t="s">
        <v>58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</row>
    <row r="14" spans="1:13" x14ac:dyDescent="0.2">
      <c r="A14" s="84" t="s">
        <v>59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</row>
    <row r="16" spans="1:13" x14ac:dyDescent="0.2">
      <c r="A16" s="51" t="s">
        <v>60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M2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&amp;C&amp;20&amp;A</oddHeader>
    <oddFooter>&amp;L&amp;Z
&amp;F&amp;A&amp;CSeite &amp;P von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6"/>
  <sheetViews>
    <sheetView zoomScaleNormal="100" zoomScaleSheetLayoutView="115" zoomScalePageLayoutView="70" workbookViewId="0">
      <pane ySplit="2" topLeftCell="A3" activePane="bottomLeft" state="frozen"/>
      <selection activeCell="A3" sqref="A3"/>
      <selection pane="bottomLeft" activeCell="A3" sqref="A3"/>
    </sheetView>
  </sheetViews>
  <sheetFormatPr baseColWidth="10" defaultColWidth="11.42578125" defaultRowHeight="12.75" x14ac:dyDescent="0.2"/>
  <cols>
    <col min="1" max="1" width="13.85546875" bestFit="1" customWidth="1"/>
    <col min="2" max="13" width="10.140625" customWidth="1"/>
  </cols>
  <sheetData>
    <row r="1" spans="1:13" ht="15.75" customHeight="1" x14ac:dyDescent="0.2">
      <c r="A1" s="212" t="s">
        <v>61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4"/>
    </row>
    <row r="2" spans="1:13" x14ac:dyDescent="0.2">
      <c r="A2" s="215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7"/>
    </row>
    <row r="4" spans="1:13" x14ac:dyDescent="0.2">
      <c r="A4" s="81" t="s">
        <v>37</v>
      </c>
      <c r="B4" s="79" t="s">
        <v>38</v>
      </c>
      <c r="C4" s="79" t="s">
        <v>39</v>
      </c>
      <c r="D4" s="79" t="s">
        <v>40</v>
      </c>
      <c r="E4" s="79" t="s">
        <v>41</v>
      </c>
      <c r="F4" s="79" t="s">
        <v>42</v>
      </c>
      <c r="G4" s="79" t="s">
        <v>43</v>
      </c>
      <c r="H4" s="79" t="s">
        <v>44</v>
      </c>
      <c r="I4" s="79" t="s">
        <v>45</v>
      </c>
      <c r="J4" s="79" t="s">
        <v>46</v>
      </c>
      <c r="K4" s="79" t="s">
        <v>47</v>
      </c>
      <c r="L4" s="79" t="s">
        <v>48</v>
      </c>
      <c r="M4" s="80" t="s">
        <v>49</v>
      </c>
    </row>
    <row r="5" spans="1:13" x14ac:dyDescent="0.2">
      <c r="A5" s="82" t="s">
        <v>50</v>
      </c>
      <c r="B5" s="55">
        <v>728</v>
      </c>
      <c r="C5" s="55">
        <v>45</v>
      </c>
      <c r="D5" s="55">
        <v>395</v>
      </c>
      <c r="E5" s="55">
        <v>1015</v>
      </c>
      <c r="F5" s="55">
        <v>432</v>
      </c>
      <c r="G5" s="55">
        <v>889</v>
      </c>
      <c r="H5" s="55">
        <v>367</v>
      </c>
      <c r="I5" s="55">
        <v>451</v>
      </c>
      <c r="J5" s="55">
        <v>711</v>
      </c>
      <c r="K5" s="55">
        <v>802</v>
      </c>
      <c r="L5" s="55">
        <v>799</v>
      </c>
      <c r="M5" s="54">
        <v>1004</v>
      </c>
    </row>
    <row r="6" spans="1:13" x14ac:dyDescent="0.2">
      <c r="A6" s="82" t="s">
        <v>51</v>
      </c>
      <c r="B6" s="55">
        <v>426</v>
      </c>
      <c r="C6" s="55">
        <v>684</v>
      </c>
      <c r="D6" s="55">
        <v>917</v>
      </c>
      <c r="E6" s="55">
        <v>719</v>
      </c>
      <c r="F6" s="55">
        <v>439</v>
      </c>
      <c r="G6" s="55">
        <v>1023</v>
      </c>
      <c r="H6" s="55">
        <v>1230</v>
      </c>
      <c r="I6" s="55">
        <v>957</v>
      </c>
      <c r="J6" s="55">
        <v>654</v>
      </c>
      <c r="K6" s="55">
        <v>753</v>
      </c>
      <c r="L6" s="55">
        <v>159</v>
      </c>
      <c r="M6" s="54">
        <v>413</v>
      </c>
    </row>
    <row r="7" spans="1:13" x14ac:dyDescent="0.2">
      <c r="A7" s="82" t="s">
        <v>52</v>
      </c>
      <c r="B7" s="55">
        <v>227</v>
      </c>
      <c r="C7" s="55">
        <v>559</v>
      </c>
      <c r="D7" s="55">
        <v>441</v>
      </c>
      <c r="E7" s="55">
        <v>1100</v>
      </c>
      <c r="F7" s="55">
        <v>985</v>
      </c>
      <c r="G7" s="55">
        <v>652</v>
      </c>
      <c r="H7" s="55">
        <v>874</v>
      </c>
      <c r="I7" s="55">
        <v>236</v>
      </c>
      <c r="J7" s="55">
        <v>125</v>
      </c>
      <c r="K7" s="55">
        <v>458</v>
      </c>
      <c r="L7" s="55">
        <v>854</v>
      </c>
      <c r="M7" s="54">
        <v>900</v>
      </c>
    </row>
    <row r="8" spans="1:13" x14ac:dyDescent="0.2">
      <c r="A8" s="82" t="s">
        <v>53</v>
      </c>
      <c r="B8" s="55">
        <v>742</v>
      </c>
      <c r="C8" s="55">
        <v>147</v>
      </c>
      <c r="D8" s="55">
        <v>369</v>
      </c>
      <c r="E8" s="55">
        <v>258</v>
      </c>
      <c r="F8" s="55">
        <v>951</v>
      </c>
      <c r="G8" s="55">
        <v>753</v>
      </c>
      <c r="H8" s="55">
        <v>321</v>
      </c>
      <c r="I8" s="55">
        <v>654</v>
      </c>
      <c r="J8" s="55">
        <v>963</v>
      </c>
      <c r="K8" s="55">
        <v>852</v>
      </c>
      <c r="L8" s="55">
        <v>741</v>
      </c>
      <c r="M8" s="54">
        <v>1013</v>
      </c>
    </row>
    <row r="9" spans="1:13" x14ac:dyDescent="0.2">
      <c r="A9" s="82" t="s">
        <v>54</v>
      </c>
      <c r="B9" s="55">
        <v>115</v>
      </c>
      <c r="C9" s="55">
        <v>226</v>
      </c>
      <c r="D9" s="55">
        <v>335</v>
      </c>
      <c r="E9" s="55">
        <v>775</v>
      </c>
      <c r="F9" s="55">
        <v>559</v>
      </c>
      <c r="G9" s="55">
        <v>114</v>
      </c>
      <c r="H9" s="55">
        <v>1100</v>
      </c>
      <c r="I9" s="55">
        <v>996</v>
      </c>
      <c r="J9" s="55">
        <v>885</v>
      </c>
      <c r="K9" s="55">
        <v>552</v>
      </c>
      <c r="L9" s="55">
        <v>336</v>
      </c>
      <c r="M9" s="54">
        <v>448</v>
      </c>
    </row>
    <row r="10" spans="1:13" x14ac:dyDescent="0.2">
      <c r="A10" s="83" t="s">
        <v>55</v>
      </c>
      <c r="B10" s="53">
        <f>SUM(B5:B9)</f>
        <v>2238</v>
      </c>
      <c r="C10" s="53">
        <f t="shared" ref="C10:M10" si="0">SUM(C5:C9)</f>
        <v>1661</v>
      </c>
      <c r="D10" s="53">
        <f t="shared" si="0"/>
        <v>2457</v>
      </c>
      <c r="E10" s="53">
        <f t="shared" si="0"/>
        <v>3867</v>
      </c>
      <c r="F10" s="53">
        <f t="shared" si="0"/>
        <v>3366</v>
      </c>
      <c r="G10" s="53">
        <f t="shared" si="0"/>
        <v>3431</v>
      </c>
      <c r="H10" s="53">
        <f t="shared" si="0"/>
        <v>3892</v>
      </c>
      <c r="I10" s="53">
        <f t="shared" si="0"/>
        <v>3294</v>
      </c>
      <c r="J10" s="53">
        <f t="shared" si="0"/>
        <v>3338</v>
      </c>
      <c r="K10" s="53">
        <f t="shared" si="0"/>
        <v>3417</v>
      </c>
      <c r="L10" s="53">
        <f t="shared" si="0"/>
        <v>2889</v>
      </c>
      <c r="M10" s="53">
        <f t="shared" si="0"/>
        <v>3778</v>
      </c>
    </row>
    <row r="11" spans="1:13" x14ac:dyDescent="0.2">
      <c r="A11" s="83" t="s">
        <v>56</v>
      </c>
      <c r="B11" s="53">
        <f>AVERAGE(B5:B9)</f>
        <v>447.6</v>
      </c>
      <c r="C11" s="53">
        <f t="shared" ref="C11:M11" si="1">AVERAGE(C5:C9)</f>
        <v>332.2</v>
      </c>
      <c r="D11" s="53">
        <f t="shared" si="1"/>
        <v>491.4</v>
      </c>
      <c r="E11" s="53">
        <f t="shared" si="1"/>
        <v>773.4</v>
      </c>
      <c r="F11" s="53">
        <f t="shared" si="1"/>
        <v>673.2</v>
      </c>
      <c r="G11" s="53">
        <f t="shared" si="1"/>
        <v>686.2</v>
      </c>
      <c r="H11" s="53">
        <f t="shared" si="1"/>
        <v>778.4</v>
      </c>
      <c r="I11" s="53">
        <f t="shared" si="1"/>
        <v>658.8</v>
      </c>
      <c r="J11" s="53">
        <f t="shared" si="1"/>
        <v>667.6</v>
      </c>
      <c r="K11" s="53">
        <f t="shared" si="1"/>
        <v>683.4</v>
      </c>
      <c r="L11" s="53">
        <f t="shared" si="1"/>
        <v>577.79999999999995</v>
      </c>
      <c r="M11" s="53">
        <f t="shared" si="1"/>
        <v>755.6</v>
      </c>
    </row>
    <row r="12" spans="1:13" x14ac:dyDescent="0.2">
      <c r="A12" s="83" t="s">
        <v>57</v>
      </c>
      <c r="B12" s="53">
        <f>MAX(B5:B9)</f>
        <v>742</v>
      </c>
      <c r="C12" s="53">
        <f t="shared" ref="C12:M12" si="2">MAX(C5:C9)</f>
        <v>684</v>
      </c>
      <c r="D12" s="53">
        <f t="shared" si="2"/>
        <v>917</v>
      </c>
      <c r="E12" s="53">
        <f t="shared" si="2"/>
        <v>1100</v>
      </c>
      <c r="F12" s="53">
        <f t="shared" si="2"/>
        <v>985</v>
      </c>
      <c r="G12" s="53">
        <f t="shared" si="2"/>
        <v>1023</v>
      </c>
      <c r="H12" s="53">
        <f t="shared" si="2"/>
        <v>1230</v>
      </c>
      <c r="I12" s="53">
        <f t="shared" si="2"/>
        <v>996</v>
      </c>
      <c r="J12" s="53">
        <f t="shared" si="2"/>
        <v>963</v>
      </c>
      <c r="K12" s="53">
        <f t="shared" si="2"/>
        <v>852</v>
      </c>
      <c r="L12" s="53">
        <f t="shared" si="2"/>
        <v>854</v>
      </c>
      <c r="M12" s="53">
        <f t="shared" si="2"/>
        <v>1013</v>
      </c>
    </row>
    <row r="13" spans="1:13" x14ac:dyDescent="0.2">
      <c r="A13" s="83" t="s">
        <v>58</v>
      </c>
      <c r="B13" s="53">
        <f>MIN(B5:B9)</f>
        <v>115</v>
      </c>
      <c r="C13" s="53">
        <f t="shared" ref="C13:M13" si="3">MIN(C5:C9)</f>
        <v>45</v>
      </c>
      <c r="D13" s="53">
        <f t="shared" si="3"/>
        <v>335</v>
      </c>
      <c r="E13" s="53">
        <f t="shared" si="3"/>
        <v>258</v>
      </c>
      <c r="F13" s="53">
        <f t="shared" si="3"/>
        <v>432</v>
      </c>
      <c r="G13" s="53">
        <f t="shared" si="3"/>
        <v>114</v>
      </c>
      <c r="H13" s="53">
        <f t="shared" si="3"/>
        <v>321</v>
      </c>
      <c r="I13" s="53">
        <f t="shared" si="3"/>
        <v>236</v>
      </c>
      <c r="J13" s="53">
        <f t="shared" si="3"/>
        <v>125</v>
      </c>
      <c r="K13" s="53">
        <f t="shared" si="3"/>
        <v>458</v>
      </c>
      <c r="L13" s="53">
        <f t="shared" si="3"/>
        <v>159</v>
      </c>
      <c r="M13" s="53">
        <f t="shared" si="3"/>
        <v>413</v>
      </c>
    </row>
    <row r="14" spans="1:13" x14ac:dyDescent="0.2">
      <c r="A14" s="84" t="s">
        <v>59</v>
      </c>
      <c r="B14" s="52">
        <f>COUNT(B5:B9)</f>
        <v>5</v>
      </c>
      <c r="C14" s="52">
        <f t="shared" ref="C14:M14" si="4">COUNT(C5:C9)</f>
        <v>5</v>
      </c>
      <c r="D14" s="52">
        <f t="shared" si="4"/>
        <v>5</v>
      </c>
      <c r="E14" s="52">
        <f t="shared" si="4"/>
        <v>5</v>
      </c>
      <c r="F14" s="52">
        <f t="shared" si="4"/>
        <v>5</v>
      </c>
      <c r="G14" s="52">
        <f t="shared" si="4"/>
        <v>5</v>
      </c>
      <c r="H14" s="52">
        <f t="shared" si="4"/>
        <v>5</v>
      </c>
      <c r="I14" s="52">
        <f t="shared" si="4"/>
        <v>5</v>
      </c>
      <c r="J14" s="52">
        <f t="shared" si="4"/>
        <v>5</v>
      </c>
      <c r="K14" s="52">
        <f t="shared" si="4"/>
        <v>5</v>
      </c>
      <c r="L14" s="52">
        <f t="shared" si="4"/>
        <v>5</v>
      </c>
      <c r="M14" s="52">
        <f t="shared" si="4"/>
        <v>5</v>
      </c>
    </row>
    <row r="16" spans="1:13" x14ac:dyDescent="0.2">
      <c r="A16" s="51" t="s">
        <v>60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M2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&amp;C&amp;20&amp;A</oddHeader>
    <oddFooter>&amp;L&amp;Z
&amp;F&amp;A&amp;CSeite &amp;P von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4"/>
  <sheetViews>
    <sheetView zoomScaleNormal="100" zoomScaleSheetLayoutView="115" zoomScalePageLayoutView="70" workbookViewId="0">
      <pane ySplit="2" topLeftCell="A3" activePane="bottomLeft" state="frozen"/>
      <selection activeCell="I18" sqref="I18"/>
      <selection pane="bottomLeft" activeCell="I18" sqref="I18"/>
    </sheetView>
  </sheetViews>
  <sheetFormatPr baseColWidth="10" defaultColWidth="11.42578125" defaultRowHeight="12.75" x14ac:dyDescent="0.2"/>
  <cols>
    <col min="1" max="1" width="11.42578125" customWidth="1"/>
    <col min="2" max="2" width="13.85546875" bestFit="1" customWidth="1"/>
    <col min="3" max="3" width="10.140625" customWidth="1"/>
    <col min="4" max="4" width="11.28515625" bestFit="1" customWidth="1"/>
    <col min="5" max="5" width="10.140625" customWidth="1"/>
    <col min="6" max="6" width="11.28515625" bestFit="1" customWidth="1"/>
    <col min="7" max="7" width="10.140625" customWidth="1"/>
    <col min="8" max="8" width="11.28515625" bestFit="1" customWidth="1"/>
    <col min="9" max="9" width="10.140625" customWidth="1"/>
    <col min="10" max="10" width="11.28515625" bestFit="1" customWidth="1"/>
    <col min="11" max="11" width="10.140625" customWidth="1"/>
  </cols>
  <sheetData>
    <row r="1" spans="1:11" ht="15.75" customHeight="1" x14ac:dyDescent="0.2">
      <c r="A1" s="218" t="s">
        <v>62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1" x14ac:dyDescent="0.2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</row>
    <row r="4" spans="1:11" x14ac:dyDescent="0.2">
      <c r="A4" s="64"/>
      <c r="B4" s="221" t="s">
        <v>63</v>
      </c>
      <c r="C4" s="221"/>
      <c r="D4" s="221"/>
      <c r="E4" s="221"/>
      <c r="F4" s="64"/>
      <c r="G4" s="64"/>
      <c r="H4" s="64"/>
      <c r="I4" s="64"/>
      <c r="J4" s="64"/>
      <c r="K4" s="64"/>
    </row>
    <row r="5" spans="1:11" ht="13.5" thickBot="1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4"/>
      <c r="B6" s="219" t="s">
        <v>50</v>
      </c>
      <c r="C6" s="220"/>
      <c r="D6" s="219" t="s">
        <v>51</v>
      </c>
      <c r="E6" s="220"/>
      <c r="F6" s="219" t="s">
        <v>52</v>
      </c>
      <c r="G6" s="220"/>
      <c r="H6" s="219" t="s">
        <v>53</v>
      </c>
      <c r="I6" s="220"/>
      <c r="J6" s="219" t="s">
        <v>54</v>
      </c>
      <c r="K6" s="220"/>
    </row>
    <row r="7" spans="1:11" x14ac:dyDescent="0.2">
      <c r="A7" s="64"/>
      <c r="B7" s="68" t="s">
        <v>64</v>
      </c>
      <c r="C7" s="67">
        <v>12.5</v>
      </c>
      <c r="D7" s="68" t="s">
        <v>64</v>
      </c>
      <c r="E7" s="67">
        <v>12</v>
      </c>
      <c r="F7" s="68" t="s">
        <v>64</v>
      </c>
      <c r="G7" s="67">
        <v>9.6999999999999993</v>
      </c>
      <c r="H7" s="68" t="s">
        <v>64</v>
      </c>
      <c r="I7" s="67">
        <v>14.2</v>
      </c>
      <c r="J7" s="68" t="s">
        <v>64</v>
      </c>
      <c r="K7" s="67">
        <v>15.6</v>
      </c>
    </row>
    <row r="8" spans="1:11" x14ac:dyDescent="0.2">
      <c r="A8" s="64"/>
      <c r="B8" s="66"/>
      <c r="C8" s="65"/>
      <c r="D8" s="66"/>
      <c r="E8" s="65"/>
      <c r="F8" s="66"/>
      <c r="G8" s="65"/>
      <c r="H8" s="66"/>
      <c r="I8" s="65"/>
      <c r="J8" s="66"/>
      <c r="K8" s="65"/>
    </row>
    <row r="9" spans="1:11" x14ac:dyDescent="0.2">
      <c r="A9" s="64"/>
      <c r="B9" s="63" t="s">
        <v>65</v>
      </c>
      <c r="C9" s="62" t="s">
        <v>66</v>
      </c>
      <c r="D9" s="63" t="s">
        <v>65</v>
      </c>
      <c r="E9" s="62" t="s">
        <v>66</v>
      </c>
      <c r="F9" s="63" t="s">
        <v>65</v>
      </c>
      <c r="G9" s="62" t="s">
        <v>66</v>
      </c>
      <c r="H9" s="63" t="s">
        <v>65</v>
      </c>
      <c r="I9" s="62" t="s">
        <v>66</v>
      </c>
      <c r="J9" s="63" t="s">
        <v>65</v>
      </c>
      <c r="K9" s="62" t="s">
        <v>66</v>
      </c>
    </row>
    <row r="10" spans="1:11" x14ac:dyDescent="0.2">
      <c r="A10" s="61" t="s">
        <v>38</v>
      </c>
      <c r="B10" s="60">
        <v>168</v>
      </c>
      <c r="C10" s="59"/>
      <c r="D10" s="60">
        <v>168</v>
      </c>
      <c r="E10" s="59"/>
      <c r="F10" s="60">
        <v>84</v>
      </c>
      <c r="G10" s="59">
        <f>F10*G$7</f>
        <v>814.8</v>
      </c>
      <c r="H10" s="60">
        <v>168</v>
      </c>
      <c r="I10" s="59"/>
      <c r="J10" s="60">
        <v>168</v>
      </c>
      <c r="K10" s="59"/>
    </row>
    <row r="11" spans="1:11" x14ac:dyDescent="0.2">
      <c r="A11" s="61" t="s">
        <v>39</v>
      </c>
      <c r="B11" s="60">
        <v>160</v>
      </c>
      <c r="C11" s="59"/>
      <c r="D11" s="60">
        <v>160</v>
      </c>
      <c r="E11" s="59"/>
      <c r="F11" s="60">
        <v>80</v>
      </c>
      <c r="G11" s="59">
        <f t="shared" ref="G11" si="0">F11*G$7</f>
        <v>776</v>
      </c>
      <c r="H11" s="60">
        <v>160</v>
      </c>
      <c r="I11" s="59"/>
      <c r="J11" s="60">
        <v>160</v>
      </c>
      <c r="K11" s="59"/>
    </row>
    <row r="12" spans="1:11" x14ac:dyDescent="0.2">
      <c r="A12" s="61" t="s">
        <v>40</v>
      </c>
      <c r="B12" s="60">
        <v>164</v>
      </c>
      <c r="C12" s="59"/>
      <c r="D12" s="60">
        <v>164</v>
      </c>
      <c r="E12" s="59"/>
      <c r="F12" s="60">
        <v>82</v>
      </c>
      <c r="G12" s="59">
        <f t="shared" ref="G12" si="1">F12*G$7</f>
        <v>795.4</v>
      </c>
      <c r="H12" s="60">
        <v>164</v>
      </c>
      <c r="I12" s="59"/>
      <c r="J12" s="60">
        <v>164</v>
      </c>
      <c r="K12" s="59"/>
    </row>
    <row r="13" spans="1:11" x14ac:dyDescent="0.2">
      <c r="A13" s="61" t="s">
        <v>41</v>
      </c>
      <c r="B13" s="60">
        <v>160</v>
      </c>
      <c r="C13" s="59"/>
      <c r="D13" s="60">
        <v>160</v>
      </c>
      <c r="E13" s="59"/>
      <c r="F13" s="60">
        <v>80</v>
      </c>
      <c r="G13" s="59">
        <f t="shared" ref="G13" si="2">F13*G$7</f>
        <v>776</v>
      </c>
      <c r="H13" s="60">
        <v>160</v>
      </c>
      <c r="I13" s="59"/>
      <c r="J13" s="60">
        <v>160</v>
      </c>
      <c r="K13" s="59"/>
    </row>
    <row r="14" spans="1:11" x14ac:dyDescent="0.2">
      <c r="A14" s="61" t="s">
        <v>42</v>
      </c>
      <c r="B14" s="60">
        <v>160</v>
      </c>
      <c r="C14" s="59"/>
      <c r="D14" s="60">
        <v>160</v>
      </c>
      <c r="E14" s="59"/>
      <c r="F14" s="60">
        <v>80</v>
      </c>
      <c r="G14" s="59">
        <f t="shared" ref="G14" si="3">F14*G$7</f>
        <v>776</v>
      </c>
      <c r="H14" s="60">
        <v>160</v>
      </c>
      <c r="I14" s="59"/>
      <c r="J14" s="60">
        <v>160</v>
      </c>
      <c r="K14" s="59"/>
    </row>
    <row r="15" spans="1:11" x14ac:dyDescent="0.2">
      <c r="A15" s="61" t="s">
        <v>43</v>
      </c>
      <c r="B15" s="60">
        <v>152</v>
      </c>
      <c r="C15" s="59"/>
      <c r="D15" s="60">
        <v>152</v>
      </c>
      <c r="E15" s="59"/>
      <c r="F15" s="60">
        <v>76</v>
      </c>
      <c r="G15" s="59">
        <f t="shared" ref="G15" si="4">F15*G$7</f>
        <v>737.19999999999993</v>
      </c>
      <c r="H15" s="60">
        <v>152</v>
      </c>
      <c r="I15" s="59"/>
      <c r="J15" s="60">
        <v>152</v>
      </c>
      <c r="K15" s="59"/>
    </row>
    <row r="16" spans="1:11" x14ac:dyDescent="0.2">
      <c r="A16" s="61" t="s">
        <v>44</v>
      </c>
      <c r="B16" s="60">
        <v>184</v>
      </c>
      <c r="C16" s="59"/>
      <c r="D16" s="60">
        <v>184</v>
      </c>
      <c r="E16" s="59"/>
      <c r="F16" s="60">
        <v>92</v>
      </c>
      <c r="G16" s="59">
        <f t="shared" ref="G16" si="5">F16*G$7</f>
        <v>892.4</v>
      </c>
      <c r="H16" s="60">
        <v>184</v>
      </c>
      <c r="I16" s="59"/>
      <c r="J16" s="60">
        <v>184</v>
      </c>
      <c r="K16" s="59"/>
    </row>
    <row r="17" spans="1:11" x14ac:dyDescent="0.2">
      <c r="A17" s="61" t="s">
        <v>45</v>
      </c>
      <c r="B17" s="60">
        <v>160</v>
      </c>
      <c r="C17" s="59"/>
      <c r="D17" s="60">
        <v>160</v>
      </c>
      <c r="E17" s="59"/>
      <c r="F17" s="60">
        <v>80</v>
      </c>
      <c r="G17" s="59">
        <f t="shared" ref="G17" si="6">F17*G$7</f>
        <v>776</v>
      </c>
      <c r="H17" s="60">
        <v>160</v>
      </c>
      <c r="I17" s="59"/>
      <c r="J17" s="60">
        <v>160</v>
      </c>
      <c r="K17" s="59"/>
    </row>
    <row r="18" spans="1:11" x14ac:dyDescent="0.2">
      <c r="A18" s="61" t="s">
        <v>46</v>
      </c>
      <c r="B18" s="60">
        <v>176</v>
      </c>
      <c r="C18" s="59"/>
      <c r="D18" s="60">
        <v>176</v>
      </c>
      <c r="E18" s="59"/>
      <c r="F18" s="60">
        <v>88</v>
      </c>
      <c r="G18" s="59">
        <f t="shared" ref="G18" si="7">F18*G$7</f>
        <v>853.59999999999991</v>
      </c>
      <c r="H18" s="60">
        <v>176</v>
      </c>
      <c r="I18" s="59"/>
      <c r="J18" s="60">
        <v>176</v>
      </c>
      <c r="K18" s="59"/>
    </row>
    <row r="19" spans="1:11" x14ac:dyDescent="0.2">
      <c r="A19" s="61" t="s">
        <v>47</v>
      </c>
      <c r="B19" s="60">
        <v>176</v>
      </c>
      <c r="C19" s="59"/>
      <c r="D19" s="60">
        <v>176</v>
      </c>
      <c r="E19" s="59"/>
      <c r="F19" s="60">
        <v>88</v>
      </c>
      <c r="G19" s="59">
        <f t="shared" ref="G19" si="8">F19*G$7</f>
        <v>853.59999999999991</v>
      </c>
      <c r="H19" s="60">
        <v>176</v>
      </c>
      <c r="I19" s="59"/>
      <c r="J19" s="60">
        <v>176</v>
      </c>
      <c r="K19" s="59"/>
    </row>
    <row r="20" spans="1:11" x14ac:dyDescent="0.2">
      <c r="A20" s="61" t="s">
        <v>48</v>
      </c>
      <c r="B20" s="60">
        <v>160</v>
      </c>
      <c r="C20" s="59"/>
      <c r="D20" s="60">
        <v>160</v>
      </c>
      <c r="E20" s="59"/>
      <c r="F20" s="60">
        <v>80</v>
      </c>
      <c r="G20" s="59">
        <f t="shared" ref="G20" si="9">F20*G$7</f>
        <v>776</v>
      </c>
      <c r="H20" s="60">
        <v>160</v>
      </c>
      <c r="I20" s="59"/>
      <c r="J20" s="60">
        <v>160</v>
      </c>
      <c r="K20" s="59"/>
    </row>
    <row r="21" spans="1:11" x14ac:dyDescent="0.2">
      <c r="A21" s="61" t="s">
        <v>49</v>
      </c>
      <c r="B21" s="60">
        <v>152</v>
      </c>
      <c r="C21" s="59"/>
      <c r="D21" s="60">
        <v>152</v>
      </c>
      <c r="E21" s="59"/>
      <c r="F21" s="60">
        <v>76</v>
      </c>
      <c r="G21" s="59">
        <f t="shared" ref="G21" si="10">F21*G$7</f>
        <v>737.19999999999993</v>
      </c>
      <c r="H21" s="60">
        <v>152</v>
      </c>
      <c r="I21" s="59"/>
      <c r="J21" s="60">
        <v>152</v>
      </c>
      <c r="K21" s="59"/>
    </row>
    <row r="23" spans="1:11" x14ac:dyDescent="0.2">
      <c r="A23" s="58" t="s">
        <v>67</v>
      </c>
    </row>
    <row r="24" spans="1:11" x14ac:dyDescent="0.2">
      <c r="A24" s="58" t="s">
        <v>68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1:K2"/>
    <mergeCell ref="J6:K6"/>
    <mergeCell ref="B4:E4"/>
    <mergeCell ref="B6:C6"/>
    <mergeCell ref="D6:E6"/>
    <mergeCell ref="F6:G6"/>
    <mergeCell ref="H6:I6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&amp;C&amp;20&amp;A</oddHeader>
    <oddFooter>&amp;L&amp;Z
&amp;F&amp;A&amp;CSeite &amp;P von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4"/>
  <sheetViews>
    <sheetView zoomScaleNormal="100" zoomScaleSheetLayoutView="115" zoomScalePageLayoutView="70" workbookViewId="0">
      <pane ySplit="2" topLeftCell="A3" activePane="bottomLeft" state="frozen"/>
      <selection activeCell="I18" sqref="I18"/>
      <selection pane="bottomLeft" activeCell="I18" sqref="I18"/>
    </sheetView>
  </sheetViews>
  <sheetFormatPr baseColWidth="10" defaultColWidth="11.42578125" defaultRowHeight="12.75" x14ac:dyDescent="0.2"/>
  <cols>
    <col min="1" max="1" width="11.42578125" customWidth="1"/>
    <col min="2" max="2" width="13.85546875" bestFit="1" customWidth="1"/>
    <col min="3" max="3" width="10.140625" customWidth="1"/>
    <col min="4" max="4" width="11.28515625" bestFit="1" customWidth="1"/>
    <col min="5" max="5" width="10.140625" customWidth="1"/>
    <col min="6" max="6" width="11.28515625" bestFit="1" customWidth="1"/>
    <col min="7" max="7" width="10.140625" customWidth="1"/>
    <col min="8" max="8" width="11.28515625" bestFit="1" customWidth="1"/>
    <col min="9" max="9" width="10.140625" customWidth="1"/>
    <col min="10" max="10" width="11.28515625" bestFit="1" customWidth="1"/>
    <col min="11" max="11" width="10.140625" customWidth="1"/>
  </cols>
  <sheetData>
    <row r="1" spans="1:11" ht="15.75" customHeight="1" x14ac:dyDescent="0.2">
      <c r="A1" s="218" t="s">
        <v>62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1" x14ac:dyDescent="0.2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</row>
    <row r="4" spans="1:11" x14ac:dyDescent="0.2">
      <c r="A4" s="64"/>
      <c r="B4" s="221" t="s">
        <v>63</v>
      </c>
      <c r="C4" s="221"/>
      <c r="D4" s="221"/>
      <c r="E4" s="221"/>
      <c r="F4" s="64"/>
      <c r="G4" s="64"/>
      <c r="H4" s="64"/>
      <c r="I4" s="64"/>
      <c r="J4" s="64"/>
      <c r="K4" s="64"/>
    </row>
    <row r="5" spans="1:11" ht="13.5" thickBot="1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4"/>
      <c r="B6" s="219" t="s">
        <v>50</v>
      </c>
      <c r="C6" s="220"/>
      <c r="D6" s="219" t="s">
        <v>51</v>
      </c>
      <c r="E6" s="220"/>
      <c r="F6" s="219" t="s">
        <v>52</v>
      </c>
      <c r="G6" s="220"/>
      <c r="H6" s="219" t="s">
        <v>53</v>
      </c>
      <c r="I6" s="220"/>
      <c r="J6" s="219" t="s">
        <v>54</v>
      </c>
      <c r="K6" s="220"/>
    </row>
    <row r="7" spans="1:11" x14ac:dyDescent="0.2">
      <c r="A7" s="64"/>
      <c r="B7" s="68" t="s">
        <v>64</v>
      </c>
      <c r="C7" s="67">
        <v>12.5</v>
      </c>
      <c r="D7" s="68" t="s">
        <v>64</v>
      </c>
      <c r="E7" s="67">
        <v>12</v>
      </c>
      <c r="F7" s="68" t="s">
        <v>64</v>
      </c>
      <c r="G7" s="67">
        <v>9.6999999999999993</v>
      </c>
      <c r="H7" s="68" t="s">
        <v>64</v>
      </c>
      <c r="I7" s="67">
        <v>14.2</v>
      </c>
      <c r="J7" s="68" t="s">
        <v>64</v>
      </c>
      <c r="K7" s="67">
        <v>15.6</v>
      </c>
    </row>
    <row r="8" spans="1:11" x14ac:dyDescent="0.2">
      <c r="A8" s="64"/>
      <c r="B8" s="66"/>
      <c r="C8" s="65"/>
      <c r="D8" s="66"/>
      <c r="E8" s="65"/>
      <c r="F8" s="66"/>
      <c r="G8" s="65"/>
      <c r="H8" s="66"/>
      <c r="I8" s="65"/>
      <c r="J8" s="66"/>
      <c r="K8" s="65"/>
    </row>
    <row r="9" spans="1:11" x14ac:dyDescent="0.2">
      <c r="A9" s="64"/>
      <c r="B9" s="63" t="s">
        <v>65</v>
      </c>
      <c r="C9" s="62" t="s">
        <v>66</v>
      </c>
      <c r="D9" s="63" t="s">
        <v>65</v>
      </c>
      <c r="E9" s="62" t="s">
        <v>66</v>
      </c>
      <c r="F9" s="63" t="s">
        <v>65</v>
      </c>
      <c r="G9" s="62" t="s">
        <v>66</v>
      </c>
      <c r="H9" s="63" t="s">
        <v>65</v>
      </c>
      <c r="I9" s="62" t="s">
        <v>66</v>
      </c>
      <c r="J9" s="63" t="s">
        <v>65</v>
      </c>
      <c r="K9" s="62" t="s">
        <v>66</v>
      </c>
    </row>
    <row r="10" spans="1:11" x14ac:dyDescent="0.2">
      <c r="A10" s="61" t="s">
        <v>38</v>
      </c>
      <c r="B10" s="60">
        <v>168</v>
      </c>
      <c r="C10" s="59">
        <f>C$7*B10</f>
        <v>2100</v>
      </c>
      <c r="D10" s="60">
        <v>168</v>
      </c>
      <c r="E10" s="59">
        <f>E$7*D10</f>
        <v>2016</v>
      </c>
      <c r="F10" s="60">
        <v>84</v>
      </c>
      <c r="G10" s="59">
        <f>G$7*F10</f>
        <v>814.8</v>
      </c>
      <c r="H10" s="60">
        <v>168</v>
      </c>
      <c r="I10" s="59">
        <f>I$7*H10</f>
        <v>2385.6</v>
      </c>
      <c r="J10" s="60">
        <v>168</v>
      </c>
      <c r="K10" s="59">
        <f>K$7*J10</f>
        <v>2620.7999999999997</v>
      </c>
    </row>
    <row r="11" spans="1:11" x14ac:dyDescent="0.2">
      <c r="A11" s="61" t="s">
        <v>39</v>
      </c>
      <c r="B11" s="60">
        <v>160</v>
      </c>
      <c r="C11" s="59">
        <f t="shared" ref="C11:E21" si="0">C$7*B11</f>
        <v>2000</v>
      </c>
      <c r="D11" s="60">
        <v>160</v>
      </c>
      <c r="E11" s="59">
        <f t="shared" si="0"/>
        <v>1920</v>
      </c>
      <c r="F11" s="60">
        <v>80</v>
      </c>
      <c r="G11" s="59">
        <f t="shared" ref="G11" si="1">G$7*F11</f>
        <v>776</v>
      </c>
      <c r="H11" s="60">
        <v>160</v>
      </c>
      <c r="I11" s="59">
        <f t="shared" ref="I11" si="2">I$7*H11</f>
        <v>2272</v>
      </c>
      <c r="J11" s="60">
        <v>160</v>
      </c>
      <c r="K11" s="59">
        <f t="shared" ref="K11" si="3">K$7*J11</f>
        <v>2496</v>
      </c>
    </row>
    <row r="12" spans="1:11" x14ac:dyDescent="0.2">
      <c r="A12" s="61" t="s">
        <v>40</v>
      </c>
      <c r="B12" s="60">
        <v>164</v>
      </c>
      <c r="C12" s="59">
        <f t="shared" si="0"/>
        <v>2050</v>
      </c>
      <c r="D12" s="60">
        <v>164</v>
      </c>
      <c r="E12" s="59">
        <f t="shared" si="0"/>
        <v>1968</v>
      </c>
      <c r="F12" s="60">
        <v>82</v>
      </c>
      <c r="G12" s="59">
        <f t="shared" ref="G12" si="4">G$7*F12</f>
        <v>795.4</v>
      </c>
      <c r="H12" s="60">
        <v>164</v>
      </c>
      <c r="I12" s="59">
        <f t="shared" ref="I12" si="5">I$7*H12</f>
        <v>2328.7999999999997</v>
      </c>
      <c r="J12" s="60">
        <v>164</v>
      </c>
      <c r="K12" s="59">
        <f t="shared" ref="K12" si="6">K$7*J12</f>
        <v>2558.4</v>
      </c>
    </row>
    <row r="13" spans="1:11" x14ac:dyDescent="0.2">
      <c r="A13" s="61" t="s">
        <v>41</v>
      </c>
      <c r="B13" s="60">
        <v>160</v>
      </c>
      <c r="C13" s="59">
        <f t="shared" si="0"/>
        <v>2000</v>
      </c>
      <c r="D13" s="60">
        <v>160</v>
      </c>
      <c r="E13" s="59">
        <f t="shared" si="0"/>
        <v>1920</v>
      </c>
      <c r="F13" s="60">
        <v>80</v>
      </c>
      <c r="G13" s="59">
        <f t="shared" ref="G13" si="7">G$7*F13</f>
        <v>776</v>
      </c>
      <c r="H13" s="60">
        <v>160</v>
      </c>
      <c r="I13" s="59">
        <f t="shared" ref="I13" si="8">I$7*H13</f>
        <v>2272</v>
      </c>
      <c r="J13" s="60">
        <v>160</v>
      </c>
      <c r="K13" s="59">
        <f t="shared" ref="K13" si="9">K$7*J13</f>
        <v>2496</v>
      </c>
    </row>
    <row r="14" spans="1:11" x14ac:dyDescent="0.2">
      <c r="A14" s="61" t="s">
        <v>42</v>
      </c>
      <c r="B14" s="60">
        <v>160</v>
      </c>
      <c r="C14" s="59">
        <f t="shared" si="0"/>
        <v>2000</v>
      </c>
      <c r="D14" s="60">
        <v>160</v>
      </c>
      <c r="E14" s="59">
        <f t="shared" si="0"/>
        <v>1920</v>
      </c>
      <c r="F14" s="60">
        <v>80</v>
      </c>
      <c r="G14" s="59">
        <f t="shared" ref="G14" si="10">G$7*F14</f>
        <v>776</v>
      </c>
      <c r="H14" s="60">
        <v>160</v>
      </c>
      <c r="I14" s="59">
        <f t="shared" ref="I14" si="11">I$7*H14</f>
        <v>2272</v>
      </c>
      <c r="J14" s="60">
        <v>160</v>
      </c>
      <c r="K14" s="59">
        <f t="shared" ref="K14" si="12">K$7*J14</f>
        <v>2496</v>
      </c>
    </row>
    <row r="15" spans="1:11" x14ac:dyDescent="0.2">
      <c r="A15" s="61" t="s">
        <v>43</v>
      </c>
      <c r="B15" s="60">
        <v>152</v>
      </c>
      <c r="C15" s="59">
        <f t="shared" si="0"/>
        <v>1900</v>
      </c>
      <c r="D15" s="60">
        <v>152</v>
      </c>
      <c r="E15" s="59">
        <f t="shared" si="0"/>
        <v>1824</v>
      </c>
      <c r="F15" s="60">
        <v>76</v>
      </c>
      <c r="G15" s="59">
        <f t="shared" ref="G15" si="13">G$7*F15</f>
        <v>737.19999999999993</v>
      </c>
      <c r="H15" s="60">
        <v>152</v>
      </c>
      <c r="I15" s="59">
        <f t="shared" ref="I15" si="14">I$7*H15</f>
        <v>2158.4</v>
      </c>
      <c r="J15" s="60">
        <v>152</v>
      </c>
      <c r="K15" s="59">
        <f t="shared" ref="K15" si="15">K$7*J15</f>
        <v>2371.1999999999998</v>
      </c>
    </row>
    <row r="16" spans="1:11" x14ac:dyDescent="0.2">
      <c r="A16" s="61" t="s">
        <v>44</v>
      </c>
      <c r="B16" s="60">
        <v>184</v>
      </c>
      <c r="C16" s="59">
        <f t="shared" si="0"/>
        <v>2300</v>
      </c>
      <c r="D16" s="60">
        <v>184</v>
      </c>
      <c r="E16" s="59">
        <f t="shared" si="0"/>
        <v>2208</v>
      </c>
      <c r="F16" s="60">
        <v>92</v>
      </c>
      <c r="G16" s="59">
        <f t="shared" ref="G16" si="16">G$7*F16</f>
        <v>892.4</v>
      </c>
      <c r="H16" s="60">
        <v>184</v>
      </c>
      <c r="I16" s="59">
        <f t="shared" ref="I16" si="17">I$7*H16</f>
        <v>2612.7999999999997</v>
      </c>
      <c r="J16" s="60">
        <v>184</v>
      </c>
      <c r="K16" s="59">
        <f t="shared" ref="K16" si="18">K$7*J16</f>
        <v>2870.4</v>
      </c>
    </row>
    <row r="17" spans="1:11" x14ac:dyDescent="0.2">
      <c r="A17" s="61" t="s">
        <v>45</v>
      </c>
      <c r="B17" s="60">
        <v>160</v>
      </c>
      <c r="C17" s="59">
        <f t="shared" si="0"/>
        <v>2000</v>
      </c>
      <c r="D17" s="60">
        <v>160</v>
      </c>
      <c r="E17" s="59">
        <f t="shared" si="0"/>
        <v>1920</v>
      </c>
      <c r="F17" s="60">
        <v>80</v>
      </c>
      <c r="G17" s="59">
        <f t="shared" ref="G17" si="19">G$7*F17</f>
        <v>776</v>
      </c>
      <c r="H17" s="60">
        <v>160</v>
      </c>
      <c r="I17" s="59">
        <f t="shared" ref="I17" si="20">I$7*H17</f>
        <v>2272</v>
      </c>
      <c r="J17" s="60">
        <v>160</v>
      </c>
      <c r="K17" s="59">
        <f t="shared" ref="K17" si="21">K$7*J17</f>
        <v>2496</v>
      </c>
    </row>
    <row r="18" spans="1:11" x14ac:dyDescent="0.2">
      <c r="A18" s="61" t="s">
        <v>46</v>
      </c>
      <c r="B18" s="60">
        <v>176</v>
      </c>
      <c r="C18" s="59">
        <f t="shared" si="0"/>
        <v>2200</v>
      </c>
      <c r="D18" s="60">
        <v>176</v>
      </c>
      <c r="E18" s="59">
        <f t="shared" si="0"/>
        <v>2112</v>
      </c>
      <c r="F18" s="60">
        <v>88</v>
      </c>
      <c r="G18" s="59">
        <f t="shared" ref="G18" si="22">G$7*F18</f>
        <v>853.59999999999991</v>
      </c>
      <c r="H18" s="60">
        <v>176</v>
      </c>
      <c r="I18" s="59">
        <f t="shared" ref="I18" si="23">I$7*H18</f>
        <v>2499.1999999999998</v>
      </c>
      <c r="J18" s="60">
        <v>176</v>
      </c>
      <c r="K18" s="59">
        <f t="shared" ref="K18" si="24">K$7*J18</f>
        <v>2745.6</v>
      </c>
    </row>
    <row r="19" spans="1:11" x14ac:dyDescent="0.2">
      <c r="A19" s="61" t="s">
        <v>47</v>
      </c>
      <c r="B19" s="60">
        <v>176</v>
      </c>
      <c r="C19" s="59">
        <f t="shared" si="0"/>
        <v>2200</v>
      </c>
      <c r="D19" s="60">
        <v>176</v>
      </c>
      <c r="E19" s="59">
        <f t="shared" si="0"/>
        <v>2112</v>
      </c>
      <c r="F19" s="60">
        <v>88</v>
      </c>
      <c r="G19" s="59">
        <f t="shared" ref="G19" si="25">G$7*F19</f>
        <v>853.59999999999991</v>
      </c>
      <c r="H19" s="60">
        <v>176</v>
      </c>
      <c r="I19" s="59">
        <f t="shared" ref="I19" si="26">I$7*H19</f>
        <v>2499.1999999999998</v>
      </c>
      <c r="J19" s="60">
        <v>176</v>
      </c>
      <c r="K19" s="59">
        <f t="shared" ref="K19" si="27">K$7*J19</f>
        <v>2745.6</v>
      </c>
    </row>
    <row r="20" spans="1:11" x14ac:dyDescent="0.2">
      <c r="A20" s="61" t="s">
        <v>48</v>
      </c>
      <c r="B20" s="60">
        <v>160</v>
      </c>
      <c r="C20" s="59">
        <f t="shared" si="0"/>
        <v>2000</v>
      </c>
      <c r="D20" s="60">
        <v>160</v>
      </c>
      <c r="E20" s="59">
        <f t="shared" si="0"/>
        <v>1920</v>
      </c>
      <c r="F20" s="60">
        <v>80</v>
      </c>
      <c r="G20" s="59">
        <f t="shared" ref="G20" si="28">G$7*F20</f>
        <v>776</v>
      </c>
      <c r="H20" s="60">
        <v>160</v>
      </c>
      <c r="I20" s="59">
        <f t="shared" ref="I20" si="29">I$7*H20</f>
        <v>2272</v>
      </c>
      <c r="J20" s="60">
        <v>160</v>
      </c>
      <c r="K20" s="59">
        <f t="shared" ref="K20" si="30">K$7*J20</f>
        <v>2496</v>
      </c>
    </row>
    <row r="21" spans="1:11" x14ac:dyDescent="0.2">
      <c r="A21" s="61" t="s">
        <v>49</v>
      </c>
      <c r="B21" s="60">
        <v>152</v>
      </c>
      <c r="C21" s="59">
        <f t="shared" si="0"/>
        <v>1900</v>
      </c>
      <c r="D21" s="60">
        <v>152</v>
      </c>
      <c r="E21" s="59">
        <f t="shared" si="0"/>
        <v>1824</v>
      </c>
      <c r="F21" s="60">
        <v>76</v>
      </c>
      <c r="G21" s="59">
        <f t="shared" ref="G21" si="31">G$7*F21</f>
        <v>737.19999999999993</v>
      </c>
      <c r="H21" s="60">
        <v>152</v>
      </c>
      <c r="I21" s="59">
        <f t="shared" ref="I21" si="32">I$7*H21</f>
        <v>2158.4</v>
      </c>
      <c r="J21" s="60">
        <v>152</v>
      </c>
      <c r="K21" s="59">
        <f t="shared" ref="K21" si="33">K$7*J21</f>
        <v>2371.1999999999998</v>
      </c>
    </row>
    <row r="23" spans="1:11" x14ac:dyDescent="0.2">
      <c r="A23" s="58" t="s">
        <v>67</v>
      </c>
    </row>
    <row r="24" spans="1:11" x14ac:dyDescent="0.2">
      <c r="A24" s="58" t="s">
        <v>68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1:K2"/>
    <mergeCell ref="B4:E4"/>
    <mergeCell ref="B6:C6"/>
    <mergeCell ref="D6:E6"/>
    <mergeCell ref="F6:G6"/>
    <mergeCell ref="H6:I6"/>
    <mergeCell ref="J6:K6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&amp;C&amp;20&amp;A</oddHeader>
    <oddFooter>&amp;L&amp;Z
&amp;F&amp;A&amp;CSeite &amp;P von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9"/>
  <sheetViews>
    <sheetView zoomScaleNormal="100" zoomScaleSheetLayoutView="115" zoomScalePageLayoutView="70" workbookViewId="0">
      <pane ySplit="2" topLeftCell="A3" activePane="bottomLeft" state="frozen"/>
      <selection activeCell="I18" sqref="I18"/>
      <selection pane="bottomLeft" activeCell="I18" sqref="I18"/>
    </sheetView>
  </sheetViews>
  <sheetFormatPr baseColWidth="10" defaultColWidth="11.42578125" defaultRowHeight="12.75" x14ac:dyDescent="0.2"/>
  <cols>
    <col min="1" max="54" width="5.85546875" customWidth="1"/>
  </cols>
  <sheetData>
    <row r="1" spans="1:11" ht="15.75" customHeight="1" x14ac:dyDescent="0.2">
      <c r="A1" s="212" t="s">
        <v>69</v>
      </c>
      <c r="B1" s="213"/>
      <c r="C1" s="213"/>
      <c r="D1" s="213"/>
      <c r="E1" s="213"/>
      <c r="F1" s="213"/>
      <c r="G1" s="213"/>
      <c r="H1" s="213"/>
      <c r="I1" s="213"/>
      <c r="J1" s="213"/>
      <c r="K1" s="214"/>
    </row>
    <row r="2" spans="1:11" x14ac:dyDescent="0.2">
      <c r="A2" s="215"/>
      <c r="B2" s="216"/>
      <c r="C2" s="216"/>
      <c r="D2" s="216"/>
      <c r="E2" s="216"/>
      <c r="F2" s="216"/>
      <c r="G2" s="216"/>
      <c r="H2" s="216"/>
      <c r="I2" s="216"/>
      <c r="J2" s="216"/>
      <c r="K2" s="217"/>
    </row>
    <row r="3" spans="1:11" ht="13.5" thickBot="1" x14ac:dyDescent="0.25"/>
    <row r="4" spans="1:11" ht="27.95" customHeight="1" x14ac:dyDescent="0.2">
      <c r="A4" s="75"/>
      <c r="B4" s="74">
        <v>1</v>
      </c>
      <c r="C4" s="74">
        <v>2</v>
      </c>
      <c r="D4" s="74">
        <v>3</v>
      </c>
      <c r="E4" s="74">
        <v>4</v>
      </c>
      <c r="F4" s="74">
        <v>5</v>
      </c>
      <c r="G4" s="74">
        <v>6</v>
      </c>
      <c r="H4" s="74">
        <v>7</v>
      </c>
      <c r="I4" s="74">
        <v>8</v>
      </c>
      <c r="J4" s="74">
        <v>9</v>
      </c>
      <c r="K4" s="73">
        <v>10</v>
      </c>
    </row>
    <row r="5" spans="1:11" ht="27.95" customHeight="1" x14ac:dyDescent="0.2">
      <c r="A5" s="72">
        <v>1</v>
      </c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1" ht="27.95" customHeight="1" x14ac:dyDescent="0.2">
      <c r="A6" s="72">
        <v>2</v>
      </c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1:11" ht="27.95" customHeight="1" x14ac:dyDescent="0.2">
      <c r="A7" s="72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27.95" customHeight="1" x14ac:dyDescent="0.2">
      <c r="A8" s="72">
        <v>4</v>
      </c>
      <c r="B8" s="70"/>
      <c r="C8" s="70"/>
      <c r="D8" s="70"/>
      <c r="E8" s="70"/>
      <c r="F8" s="70"/>
      <c r="G8" s="70"/>
      <c r="H8" s="70"/>
      <c r="I8" s="70"/>
      <c r="J8" s="70"/>
      <c r="K8" s="70"/>
    </row>
    <row r="9" spans="1:11" ht="27.95" customHeight="1" x14ac:dyDescent="0.2">
      <c r="A9" s="72">
        <v>5</v>
      </c>
      <c r="B9" s="70"/>
      <c r="C9" s="70"/>
      <c r="D9" s="70"/>
      <c r="E9" s="70"/>
      <c r="F9" s="70"/>
      <c r="G9" s="70"/>
      <c r="H9" s="70"/>
      <c r="I9" s="70"/>
      <c r="J9" s="70"/>
      <c r="K9" s="70"/>
    </row>
    <row r="10" spans="1:11" ht="27.95" customHeight="1" x14ac:dyDescent="0.2">
      <c r="A10" s="72">
        <v>6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</row>
    <row r="11" spans="1:11" ht="27.95" customHeight="1" x14ac:dyDescent="0.2">
      <c r="A11" s="72">
        <v>7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</row>
    <row r="12" spans="1:11" ht="27.95" customHeight="1" x14ac:dyDescent="0.2">
      <c r="A12" s="72">
        <v>8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spans="1:11" ht="27.95" customHeight="1" x14ac:dyDescent="0.2">
      <c r="A13" s="72">
        <v>9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</row>
    <row r="14" spans="1:11" ht="27.95" customHeight="1" thickBot="1" x14ac:dyDescent="0.25">
      <c r="A14" s="71">
        <v>10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</row>
    <row r="16" spans="1:11" x14ac:dyDescent="0.2">
      <c r="A16" s="37" t="s">
        <v>70</v>
      </c>
    </row>
    <row r="17" spans="1:1" x14ac:dyDescent="0.2">
      <c r="A17" s="37" t="s">
        <v>71</v>
      </c>
    </row>
    <row r="18" spans="1:1" x14ac:dyDescent="0.2">
      <c r="A18" t="s">
        <v>72</v>
      </c>
    </row>
    <row r="19" spans="1:1" ht="15" x14ac:dyDescent="0.2">
      <c r="A19" s="97"/>
    </row>
  </sheetData>
  <sheetProtection formatCells="0" formatColumns="0" formatRows="0" insertColumns="0" insertRows="0" insertHyperlinks="0" deleteColumns="0" deleteRows="0" sort="0" autoFilter="0" pivotTables="0"/>
  <mergeCells count="1">
    <mergeCell ref="A1:K2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&amp;C&amp;20&amp;A</oddHeader>
    <oddFooter>&amp;L&amp;Z
&amp;F&amp;A&amp;CSeite &amp;P von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9"/>
  <sheetViews>
    <sheetView zoomScaleNormal="100" zoomScaleSheetLayoutView="115" zoomScalePageLayoutView="70" workbookViewId="0">
      <pane ySplit="2" topLeftCell="A3" activePane="bottomLeft" state="frozen"/>
      <selection activeCell="I18" sqref="I18"/>
      <selection pane="bottomLeft" activeCell="I18" sqref="I18"/>
    </sheetView>
  </sheetViews>
  <sheetFormatPr baseColWidth="10" defaultColWidth="11.42578125" defaultRowHeight="12.75" x14ac:dyDescent="0.2"/>
  <cols>
    <col min="1" max="54" width="5.85546875" customWidth="1"/>
  </cols>
  <sheetData>
    <row r="1" spans="1:11" ht="15.75" customHeight="1" x14ac:dyDescent="0.2">
      <c r="A1" s="212" t="s">
        <v>69</v>
      </c>
      <c r="B1" s="213"/>
      <c r="C1" s="213"/>
      <c r="D1" s="213"/>
      <c r="E1" s="213"/>
      <c r="F1" s="213"/>
      <c r="G1" s="213"/>
      <c r="H1" s="213"/>
      <c r="I1" s="213"/>
      <c r="J1" s="213"/>
      <c r="K1" s="214"/>
    </row>
    <row r="2" spans="1:11" x14ac:dyDescent="0.2">
      <c r="A2" s="215"/>
      <c r="B2" s="216"/>
      <c r="C2" s="216"/>
      <c r="D2" s="216"/>
      <c r="E2" s="216"/>
      <c r="F2" s="216"/>
      <c r="G2" s="216"/>
      <c r="H2" s="216"/>
      <c r="I2" s="216"/>
      <c r="J2" s="216"/>
      <c r="K2" s="217"/>
    </row>
    <row r="3" spans="1:11" ht="13.5" thickBot="1" x14ac:dyDescent="0.25"/>
    <row r="4" spans="1:11" ht="27.95" customHeight="1" x14ac:dyDescent="0.2">
      <c r="A4" s="75"/>
      <c r="B4" s="74">
        <v>1</v>
      </c>
      <c r="C4" s="74">
        <v>2</v>
      </c>
      <c r="D4" s="74">
        <v>3</v>
      </c>
      <c r="E4" s="74">
        <v>4</v>
      </c>
      <c r="F4" s="74">
        <v>5</v>
      </c>
      <c r="G4" s="74">
        <v>6</v>
      </c>
      <c r="H4" s="74">
        <v>7</v>
      </c>
      <c r="I4" s="74">
        <v>8</v>
      </c>
      <c r="J4" s="74">
        <v>9</v>
      </c>
      <c r="K4" s="73">
        <v>10</v>
      </c>
    </row>
    <row r="5" spans="1:11" ht="27.95" customHeight="1" x14ac:dyDescent="0.2">
      <c r="A5" s="72">
        <v>1</v>
      </c>
      <c r="B5" s="70">
        <f>B$4*$A5</f>
        <v>1</v>
      </c>
      <c r="C5" s="70">
        <f t="shared" ref="C5:K14" si="0">C$4*$A5</f>
        <v>2</v>
      </c>
      <c r="D5" s="70">
        <f t="shared" si="0"/>
        <v>3</v>
      </c>
      <c r="E5" s="70">
        <f t="shared" si="0"/>
        <v>4</v>
      </c>
      <c r="F5" s="70">
        <f t="shared" si="0"/>
        <v>5</v>
      </c>
      <c r="G5" s="70">
        <f t="shared" si="0"/>
        <v>6</v>
      </c>
      <c r="H5" s="70">
        <f t="shared" si="0"/>
        <v>7</v>
      </c>
      <c r="I5" s="70">
        <f t="shared" si="0"/>
        <v>8</v>
      </c>
      <c r="J5" s="70">
        <f t="shared" si="0"/>
        <v>9</v>
      </c>
      <c r="K5" s="70">
        <f t="shared" si="0"/>
        <v>10</v>
      </c>
    </row>
    <row r="6" spans="1:11" ht="27.95" customHeight="1" x14ac:dyDescent="0.2">
      <c r="A6" s="72">
        <v>2</v>
      </c>
      <c r="B6" s="70">
        <f t="shared" ref="B6:B14" si="1">B$4*$A6</f>
        <v>2</v>
      </c>
      <c r="C6" s="70">
        <f t="shared" si="0"/>
        <v>4</v>
      </c>
      <c r="D6" s="70">
        <f t="shared" si="0"/>
        <v>6</v>
      </c>
      <c r="E6" s="70">
        <f t="shared" si="0"/>
        <v>8</v>
      </c>
      <c r="F6" s="70">
        <f t="shared" si="0"/>
        <v>10</v>
      </c>
      <c r="G6" s="70">
        <f t="shared" si="0"/>
        <v>12</v>
      </c>
      <c r="H6" s="70">
        <f t="shared" si="0"/>
        <v>14</v>
      </c>
      <c r="I6" s="70">
        <f t="shared" si="0"/>
        <v>16</v>
      </c>
      <c r="J6" s="70">
        <f t="shared" si="0"/>
        <v>18</v>
      </c>
      <c r="K6" s="70">
        <f t="shared" si="0"/>
        <v>20</v>
      </c>
    </row>
    <row r="7" spans="1:11" ht="27.95" customHeight="1" x14ac:dyDescent="0.2">
      <c r="A7" s="72">
        <v>3</v>
      </c>
      <c r="B7" s="70">
        <f t="shared" si="1"/>
        <v>3</v>
      </c>
      <c r="C7" s="70">
        <f t="shared" si="0"/>
        <v>6</v>
      </c>
      <c r="D7" s="70">
        <f t="shared" si="0"/>
        <v>9</v>
      </c>
      <c r="E7" s="70">
        <f t="shared" si="0"/>
        <v>12</v>
      </c>
      <c r="F7" s="70">
        <f t="shared" si="0"/>
        <v>15</v>
      </c>
      <c r="G7" s="70">
        <f t="shared" si="0"/>
        <v>18</v>
      </c>
      <c r="H7" s="70">
        <f t="shared" si="0"/>
        <v>21</v>
      </c>
      <c r="I7" s="70">
        <f t="shared" si="0"/>
        <v>24</v>
      </c>
      <c r="J7" s="70">
        <f t="shared" si="0"/>
        <v>27</v>
      </c>
      <c r="K7" s="70">
        <f t="shared" si="0"/>
        <v>30</v>
      </c>
    </row>
    <row r="8" spans="1:11" ht="27.95" customHeight="1" x14ac:dyDescent="0.2">
      <c r="A8" s="72">
        <v>4</v>
      </c>
      <c r="B8" s="70">
        <f t="shared" si="1"/>
        <v>4</v>
      </c>
      <c r="C8" s="70">
        <f t="shared" si="0"/>
        <v>8</v>
      </c>
      <c r="D8" s="70">
        <f t="shared" si="0"/>
        <v>12</v>
      </c>
      <c r="E8" s="70">
        <f t="shared" si="0"/>
        <v>16</v>
      </c>
      <c r="F8" s="70">
        <f t="shared" si="0"/>
        <v>20</v>
      </c>
      <c r="G8" s="70">
        <f t="shared" si="0"/>
        <v>24</v>
      </c>
      <c r="H8" s="70">
        <f t="shared" si="0"/>
        <v>28</v>
      </c>
      <c r="I8" s="70">
        <f t="shared" si="0"/>
        <v>32</v>
      </c>
      <c r="J8" s="70">
        <f t="shared" si="0"/>
        <v>36</v>
      </c>
      <c r="K8" s="70">
        <f t="shared" si="0"/>
        <v>40</v>
      </c>
    </row>
    <row r="9" spans="1:11" ht="27.95" customHeight="1" x14ac:dyDescent="0.2">
      <c r="A9" s="72">
        <v>5</v>
      </c>
      <c r="B9" s="70">
        <f t="shared" si="1"/>
        <v>5</v>
      </c>
      <c r="C9" s="70">
        <f t="shared" si="0"/>
        <v>10</v>
      </c>
      <c r="D9" s="70">
        <f t="shared" si="0"/>
        <v>15</v>
      </c>
      <c r="E9" s="70">
        <f t="shared" si="0"/>
        <v>20</v>
      </c>
      <c r="F9" s="70">
        <f t="shared" si="0"/>
        <v>25</v>
      </c>
      <c r="G9" s="70">
        <f t="shared" si="0"/>
        <v>30</v>
      </c>
      <c r="H9" s="70">
        <f t="shared" si="0"/>
        <v>35</v>
      </c>
      <c r="I9" s="70">
        <f t="shared" si="0"/>
        <v>40</v>
      </c>
      <c r="J9" s="70">
        <f t="shared" si="0"/>
        <v>45</v>
      </c>
      <c r="K9" s="70">
        <f t="shared" si="0"/>
        <v>50</v>
      </c>
    </row>
    <row r="10" spans="1:11" ht="27.95" customHeight="1" x14ac:dyDescent="0.2">
      <c r="A10" s="72">
        <v>6</v>
      </c>
      <c r="B10" s="70">
        <f t="shared" si="1"/>
        <v>6</v>
      </c>
      <c r="C10" s="70">
        <f t="shared" si="0"/>
        <v>12</v>
      </c>
      <c r="D10" s="70">
        <f t="shared" si="0"/>
        <v>18</v>
      </c>
      <c r="E10" s="70">
        <f t="shared" si="0"/>
        <v>24</v>
      </c>
      <c r="F10" s="70">
        <f t="shared" si="0"/>
        <v>30</v>
      </c>
      <c r="G10" s="70">
        <f t="shared" si="0"/>
        <v>36</v>
      </c>
      <c r="H10" s="70">
        <f t="shared" si="0"/>
        <v>42</v>
      </c>
      <c r="I10" s="70">
        <f t="shared" si="0"/>
        <v>48</v>
      </c>
      <c r="J10" s="70">
        <f t="shared" si="0"/>
        <v>54</v>
      </c>
      <c r="K10" s="70">
        <f t="shared" si="0"/>
        <v>60</v>
      </c>
    </row>
    <row r="11" spans="1:11" ht="27.95" customHeight="1" x14ac:dyDescent="0.2">
      <c r="A11" s="72">
        <v>7</v>
      </c>
      <c r="B11" s="70">
        <f t="shared" si="1"/>
        <v>7</v>
      </c>
      <c r="C11" s="70">
        <f t="shared" si="0"/>
        <v>14</v>
      </c>
      <c r="D11" s="70">
        <f t="shared" si="0"/>
        <v>21</v>
      </c>
      <c r="E11" s="70">
        <f t="shared" si="0"/>
        <v>28</v>
      </c>
      <c r="F11" s="70">
        <f t="shared" si="0"/>
        <v>35</v>
      </c>
      <c r="G11" s="70">
        <f t="shared" si="0"/>
        <v>42</v>
      </c>
      <c r="H11" s="70">
        <f t="shared" si="0"/>
        <v>49</v>
      </c>
      <c r="I11" s="70">
        <f t="shared" si="0"/>
        <v>56</v>
      </c>
      <c r="J11" s="70">
        <f t="shared" si="0"/>
        <v>63</v>
      </c>
      <c r="K11" s="70">
        <f t="shared" si="0"/>
        <v>70</v>
      </c>
    </row>
    <row r="12" spans="1:11" ht="27.95" customHeight="1" x14ac:dyDescent="0.2">
      <c r="A12" s="72">
        <v>8</v>
      </c>
      <c r="B12" s="70">
        <f t="shared" si="1"/>
        <v>8</v>
      </c>
      <c r="C12" s="70">
        <f t="shared" si="0"/>
        <v>16</v>
      </c>
      <c r="D12" s="70">
        <f t="shared" si="0"/>
        <v>24</v>
      </c>
      <c r="E12" s="70">
        <f t="shared" si="0"/>
        <v>32</v>
      </c>
      <c r="F12" s="70">
        <f t="shared" si="0"/>
        <v>40</v>
      </c>
      <c r="G12" s="70">
        <f t="shared" si="0"/>
        <v>48</v>
      </c>
      <c r="H12" s="70">
        <f t="shared" si="0"/>
        <v>56</v>
      </c>
      <c r="I12" s="70">
        <f t="shared" si="0"/>
        <v>64</v>
      </c>
      <c r="J12" s="70">
        <f t="shared" si="0"/>
        <v>72</v>
      </c>
      <c r="K12" s="70">
        <f t="shared" si="0"/>
        <v>80</v>
      </c>
    </row>
    <row r="13" spans="1:11" ht="27.95" customHeight="1" x14ac:dyDescent="0.2">
      <c r="A13" s="72">
        <v>9</v>
      </c>
      <c r="B13" s="70">
        <f t="shared" si="1"/>
        <v>9</v>
      </c>
      <c r="C13" s="70">
        <f t="shared" si="0"/>
        <v>18</v>
      </c>
      <c r="D13" s="70">
        <f t="shared" si="0"/>
        <v>27</v>
      </c>
      <c r="E13" s="70">
        <f t="shared" si="0"/>
        <v>36</v>
      </c>
      <c r="F13" s="70">
        <f t="shared" si="0"/>
        <v>45</v>
      </c>
      <c r="G13" s="70">
        <f t="shared" si="0"/>
        <v>54</v>
      </c>
      <c r="H13" s="70">
        <f t="shared" si="0"/>
        <v>63</v>
      </c>
      <c r="I13" s="70">
        <f t="shared" si="0"/>
        <v>72</v>
      </c>
      <c r="J13" s="70">
        <f t="shared" si="0"/>
        <v>81</v>
      </c>
      <c r="K13" s="70">
        <f t="shared" si="0"/>
        <v>90</v>
      </c>
    </row>
    <row r="14" spans="1:11" ht="27.95" customHeight="1" thickBot="1" x14ac:dyDescent="0.25">
      <c r="A14" s="71">
        <v>10</v>
      </c>
      <c r="B14" s="70">
        <f t="shared" si="1"/>
        <v>10</v>
      </c>
      <c r="C14" s="70">
        <f t="shared" si="0"/>
        <v>20</v>
      </c>
      <c r="D14" s="70">
        <f t="shared" si="0"/>
        <v>30</v>
      </c>
      <c r="E14" s="70">
        <f t="shared" si="0"/>
        <v>40</v>
      </c>
      <c r="F14" s="70">
        <f t="shared" si="0"/>
        <v>50</v>
      </c>
      <c r="G14" s="70">
        <f t="shared" si="0"/>
        <v>60</v>
      </c>
      <c r="H14" s="70">
        <f t="shared" si="0"/>
        <v>70</v>
      </c>
      <c r="I14" s="70">
        <f t="shared" si="0"/>
        <v>80</v>
      </c>
      <c r="J14" s="70">
        <f t="shared" si="0"/>
        <v>90</v>
      </c>
      <c r="K14" s="70">
        <f t="shared" si="0"/>
        <v>100</v>
      </c>
    </row>
    <row r="16" spans="1:11" x14ac:dyDescent="0.2">
      <c r="A16" s="37" t="s">
        <v>70</v>
      </c>
    </row>
    <row r="17" spans="1:1" x14ac:dyDescent="0.2">
      <c r="A17" s="37" t="s">
        <v>71</v>
      </c>
    </row>
    <row r="18" spans="1:1" x14ac:dyDescent="0.2">
      <c r="A18" t="s">
        <v>72</v>
      </c>
    </row>
    <row r="19" spans="1:1" ht="15" x14ac:dyDescent="0.2">
      <c r="A19" s="69" t="s">
        <v>73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K2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&amp;C&amp;20&amp;A</oddHeader>
    <oddFooter>&amp;L&amp;Z
&amp;F&amp;A&amp;CSeite &amp;P von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"/>
  <sheetViews>
    <sheetView zoomScaleNormal="100" zoomScaleSheetLayoutView="115" zoomScalePageLayoutView="70" workbookViewId="0">
      <pane ySplit="2" topLeftCell="A3" activePane="bottomLeft" state="frozen"/>
      <selection activeCell="I18" sqref="I18"/>
      <selection pane="bottomLeft" activeCell="I18" sqref="I18"/>
    </sheetView>
  </sheetViews>
  <sheetFormatPr baseColWidth="10" defaultColWidth="11.42578125" defaultRowHeight="12.75" x14ac:dyDescent="0.2"/>
  <cols>
    <col min="1" max="1" width="9.28515625" bestFit="1" customWidth="1"/>
    <col min="2" max="2" width="8.42578125" bestFit="1" customWidth="1"/>
    <col min="3" max="5" width="11.42578125" customWidth="1"/>
  </cols>
  <sheetData>
    <row r="1" spans="1:5" ht="12.75" customHeight="1" x14ac:dyDescent="0.2">
      <c r="A1" s="224" t="s">
        <v>74</v>
      </c>
      <c r="B1" s="225"/>
      <c r="C1" s="225"/>
      <c r="D1" s="225"/>
      <c r="E1" s="226"/>
    </row>
    <row r="2" spans="1:5" ht="12.75" customHeight="1" x14ac:dyDescent="0.2">
      <c r="A2" s="227"/>
      <c r="B2" s="228"/>
      <c r="C2" s="228"/>
      <c r="D2" s="228"/>
      <c r="E2" s="229"/>
    </row>
    <row r="4" spans="1:5" ht="15.75" x14ac:dyDescent="0.2">
      <c r="A4" s="222" t="s">
        <v>75</v>
      </c>
      <c r="B4" s="223"/>
      <c r="D4" s="37"/>
    </row>
    <row r="5" spans="1:5" x14ac:dyDescent="0.2">
      <c r="A5" s="2" t="s">
        <v>76</v>
      </c>
      <c r="B5" s="3" t="s">
        <v>77</v>
      </c>
    </row>
    <row r="6" spans="1:5" x14ac:dyDescent="0.2">
      <c r="A6" s="1" t="s">
        <v>78</v>
      </c>
      <c r="B6" s="4">
        <v>100</v>
      </c>
    </row>
    <row r="7" spans="1:5" x14ac:dyDescent="0.2">
      <c r="A7" s="1" t="s">
        <v>79</v>
      </c>
      <c r="B7" s="4">
        <v>500</v>
      </c>
    </row>
    <row r="8" spans="1:5" x14ac:dyDescent="0.2">
      <c r="A8" s="1" t="s">
        <v>80</v>
      </c>
      <c r="B8" s="4">
        <v>300</v>
      </c>
    </row>
    <row r="9" spans="1:5" x14ac:dyDescent="0.2">
      <c r="A9" s="5" t="s">
        <v>81</v>
      </c>
      <c r="B9" s="6">
        <v>52</v>
      </c>
    </row>
    <row r="10" spans="1:5" x14ac:dyDescent="0.2">
      <c r="A10" s="1"/>
    </row>
    <row r="11" spans="1:5" x14ac:dyDescent="0.2">
      <c r="A11" s="78" t="s">
        <v>82</v>
      </c>
      <c r="B11" s="77"/>
      <c r="D11" s="35"/>
    </row>
  </sheetData>
  <sheetProtection formatCells="0" formatColumns="0" formatRows="0" insertColumns="0" insertRows="0" insertHyperlinks="0" deleteColumns="0" deleteRows="0" sort="0" autoFilter="0" pivotTables="0"/>
  <mergeCells count="2">
    <mergeCell ref="A4:B4"/>
    <mergeCell ref="A1:E2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&amp;C&amp;20&amp;A</oddHeader>
    <oddFooter>&amp;L&amp;Z
&amp;F&amp;A&amp;CSeite &amp;P von 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22</vt:i4>
      </vt:variant>
    </vt:vector>
  </HeadingPairs>
  <TitlesOfParts>
    <vt:vector size="41" baseType="lpstr">
      <vt:lpstr>Prozentrechnen</vt:lpstr>
      <vt:lpstr>Prozentrechnen Lösung</vt:lpstr>
      <vt:lpstr>relativer Bezug</vt:lpstr>
      <vt:lpstr>relativer Bezug Lösung</vt:lpstr>
      <vt:lpstr>Gemischter Bezug</vt:lpstr>
      <vt:lpstr>Gemischter Bezug Lösung</vt:lpstr>
      <vt:lpstr>Das kleine 1x1</vt:lpstr>
      <vt:lpstr>Das kleine 1x1 Lösung</vt:lpstr>
      <vt:lpstr>Bestände</vt:lpstr>
      <vt:lpstr>Bestände Lösung</vt:lpstr>
      <vt:lpstr>Inventur</vt:lpstr>
      <vt:lpstr>Inventur Lösung</vt:lpstr>
      <vt:lpstr>Produktion</vt:lpstr>
      <vt:lpstr>Produktion Lösung</vt:lpstr>
      <vt:lpstr>Preiserhöhung</vt:lpstr>
      <vt:lpstr>Preiserhöhung Lösung</vt:lpstr>
      <vt:lpstr>Adressliste</vt:lpstr>
      <vt:lpstr>Adressliste Lösung</vt:lpstr>
      <vt:lpstr>Hinweis</vt:lpstr>
      <vt:lpstr>'Preiserhöhung Lösung'!Alter_Preis</vt:lpstr>
      <vt:lpstr>'Bestände Lösung'!Bestand</vt:lpstr>
      <vt:lpstr>Adressliste!Drucktitel</vt:lpstr>
      <vt:lpstr>Bestände!Drucktitel</vt:lpstr>
      <vt:lpstr>'Bestände Lösung'!Drucktitel</vt:lpstr>
      <vt:lpstr>'Das kleine 1x1'!Drucktitel</vt:lpstr>
      <vt:lpstr>'Das kleine 1x1 Lösung'!Drucktitel</vt:lpstr>
      <vt:lpstr>'Gemischter Bezug'!Drucktitel</vt:lpstr>
      <vt:lpstr>'Gemischter Bezug Lösung'!Drucktitel</vt:lpstr>
      <vt:lpstr>Hinweis!Drucktitel</vt:lpstr>
      <vt:lpstr>Inventur!Drucktitel</vt:lpstr>
      <vt:lpstr>'Inventur Lösung'!Drucktitel</vt:lpstr>
      <vt:lpstr>Preiserhöhung!Drucktitel</vt:lpstr>
      <vt:lpstr>'Preiserhöhung Lösung'!Drucktitel</vt:lpstr>
      <vt:lpstr>Produktion!Drucktitel</vt:lpstr>
      <vt:lpstr>Prozentrechnen!Drucktitel</vt:lpstr>
      <vt:lpstr>'Prozentrechnen Lösung'!Drucktitel</vt:lpstr>
      <vt:lpstr>'relativer Bezug'!Drucktitel</vt:lpstr>
      <vt:lpstr>'relativer Bezug Lösung'!Drucktitel</vt:lpstr>
      <vt:lpstr>'Adressliste Lösung'!Name</vt:lpstr>
      <vt:lpstr>'Preiserhöhung Lösung'!Preiserhöhung</vt:lpstr>
      <vt:lpstr>'Adressliste Lösung'!Vorname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Übung: Berechnungen mit Formeln</dc:title>
  <dc:subject/>
  <dc:creator>Artur Weinhardt</dc:creator>
  <cp:keywords/>
  <dc:description/>
  <cp:lastModifiedBy>Artur Weinhardt</cp:lastModifiedBy>
  <cp:revision/>
  <dcterms:created xsi:type="dcterms:W3CDTF">2016-07-28T13:42:00Z</dcterms:created>
  <dcterms:modified xsi:type="dcterms:W3CDTF">2023-03-26T19:15:45Z</dcterms:modified>
  <cp:category/>
  <cp:contentStatus/>
</cp:coreProperties>
</file>